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one4u.sharepoint.com/sites/DveloppementDurable/Shared Documents/05 - Reporting extrafinancier/03. Other ESG reporting/Factbook/2024/"/>
    </mc:Choice>
  </mc:AlternateContent>
  <xr:revisionPtr revIDLastSave="625" documentId="8_{B570B870-8ED9-4F0B-92D5-D76BB0F732E4}" xr6:coauthVersionLast="47" xr6:coauthVersionMax="47" xr10:uidLastSave="{794DB465-C400-444B-8F22-BA1D46BC79C3}"/>
  <bookViews>
    <workbookView xWindow="-57720" yWindow="-1395" windowWidth="29040" windowHeight="15720" xr2:uid="{00000000-000D-0000-FFFF-FFFF00000000}"/>
  </bookViews>
  <sheets>
    <sheet name="ESG Factbook"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6" i="5" l="1"/>
  <c r="G89" i="5"/>
  <c r="G88" i="5" s="1"/>
  <c r="G90" i="5" s="1"/>
  <c r="D383" i="5"/>
  <c r="E384" i="5"/>
  <c r="F380" i="5"/>
  <c r="E380" i="5"/>
  <c r="G358" i="5"/>
  <c r="F335" i="5"/>
  <c r="F378" i="5" s="1"/>
  <c r="E335" i="5"/>
  <c r="E378" i="5" s="1"/>
  <c r="G309" i="5"/>
  <c r="F309" i="5"/>
  <c r="E309" i="5"/>
  <c r="D309" i="5"/>
  <c r="G286" i="5"/>
  <c r="F286" i="5"/>
  <c r="G280" i="5"/>
  <c r="F280" i="5"/>
  <c r="E280" i="5"/>
  <c r="D280" i="5"/>
  <c r="G275" i="5"/>
  <c r="G248" i="5"/>
  <c r="G257" i="5" s="1"/>
  <c r="F248" i="5"/>
  <c r="F257" i="5" s="1"/>
  <c r="E248" i="5"/>
  <c r="E257" i="5" s="1"/>
  <c r="D248" i="5"/>
  <c r="D257" i="5" s="1"/>
  <c r="G238" i="5"/>
  <c r="F238" i="5"/>
  <c r="E238" i="5"/>
  <c r="D238" i="5"/>
  <c r="G237" i="5"/>
  <c r="F237" i="5"/>
  <c r="E237" i="5"/>
  <c r="D237" i="5"/>
  <c r="G229" i="5"/>
  <c r="F229" i="5"/>
  <c r="E229" i="5"/>
  <c r="D229" i="5"/>
  <c r="G187" i="5"/>
  <c r="F187" i="5"/>
  <c r="E187" i="5"/>
  <c r="D187" i="5"/>
  <c r="G186" i="5"/>
  <c r="F186" i="5"/>
  <c r="E186" i="5"/>
  <c r="D186" i="5"/>
  <c r="G182" i="5"/>
  <c r="F182" i="5"/>
  <c r="E182" i="5"/>
  <c r="D182" i="5"/>
  <c r="G181" i="5"/>
  <c r="F181" i="5"/>
  <c r="E181" i="5"/>
  <c r="D181" i="5"/>
  <c r="G164" i="5"/>
  <c r="F164" i="5"/>
  <c r="E164" i="5"/>
  <c r="D164" i="5"/>
  <c r="G160" i="5"/>
  <c r="F160" i="5"/>
  <c r="E160" i="5"/>
  <c r="D160" i="5"/>
  <c r="F156" i="5"/>
  <c r="E156" i="5"/>
  <c r="D156" i="5"/>
  <c r="G148" i="5"/>
  <c r="F148" i="5"/>
  <c r="E148" i="5"/>
  <c r="D148" i="5"/>
  <c r="G143" i="5"/>
  <c r="F143" i="5"/>
  <c r="E143" i="5"/>
  <c r="D143" i="5"/>
  <c r="G138" i="5"/>
  <c r="F138" i="5"/>
  <c r="E138" i="5"/>
  <c r="D138" i="5"/>
  <c r="G125" i="5"/>
  <c r="F125" i="5"/>
  <c r="E125" i="5"/>
  <c r="D125" i="5"/>
  <c r="G123" i="5"/>
  <c r="F123" i="5"/>
  <c r="E123" i="5"/>
  <c r="D123" i="5"/>
  <c r="G117" i="5"/>
  <c r="F117" i="5"/>
  <c r="E117" i="5"/>
  <c r="D117" i="5"/>
  <c r="G104" i="5"/>
  <c r="F104" i="5"/>
  <c r="E104" i="5"/>
  <c r="D104" i="5"/>
  <c r="F48" i="5"/>
  <c r="E48" i="5"/>
  <c r="D48" i="5"/>
  <c r="G35" i="5"/>
  <c r="F35" i="5"/>
  <c r="E35" i="5"/>
  <c r="D35" i="5"/>
  <c r="G34" i="5"/>
  <c r="F34" i="5"/>
  <c r="E34" i="5"/>
  <c r="D34" i="5"/>
  <c r="G33" i="5"/>
  <c r="G95" i="5" s="1"/>
  <c r="F33" i="5"/>
  <c r="E33" i="5"/>
  <c r="D33" i="5"/>
  <c r="G32" i="5"/>
  <c r="G94" i="5" s="1"/>
  <c r="F32" i="5"/>
  <c r="E32" i="5"/>
  <c r="D32" i="5"/>
  <c r="G161" i="5" l="1"/>
  <c r="G157" i="5"/>
  <c r="G165" i="5"/>
  <c r="G97" i="5"/>
  <c r="G96" i="5"/>
  <c r="G39" i="5"/>
  <c r="G38" i="5"/>
  <c r="F39" i="5"/>
  <c r="E39" i="5"/>
  <c r="F38" i="5"/>
  <c r="E40" i="5"/>
  <c r="F40" i="5"/>
  <c r="G40" i="5"/>
  <c r="E38" i="5"/>
  <c r="E41" i="5"/>
  <c r="F41" i="5"/>
  <c r="G41" i="5"/>
  <c r="E377" i="5"/>
  <c r="F377" i="5"/>
</calcChain>
</file>

<file path=xl/sharedStrings.xml><?xml version="1.0" encoding="utf-8"?>
<sst xmlns="http://schemas.openxmlformats.org/spreadsheetml/2006/main" count="1005" uniqueCount="348">
  <si>
    <t>READ ME</t>
  </si>
  <si>
    <t>Indicator</t>
  </si>
  <si>
    <t>Unit</t>
  </si>
  <si>
    <t>E1 - CLIMATE</t>
  </si>
  <si>
    <t>1. Scope 1 &amp; 2</t>
  </si>
  <si>
    <r>
      <t xml:space="preserve">2021 </t>
    </r>
    <r>
      <rPr>
        <b/>
        <sz val="10"/>
        <color theme="0"/>
        <rFont val="Arial"/>
        <family val="2"/>
        <scheme val="minor"/>
      </rPr>
      <t>proforma 2024</t>
    </r>
  </si>
  <si>
    <r>
      <t xml:space="preserve">2022 </t>
    </r>
    <r>
      <rPr>
        <b/>
        <sz val="10"/>
        <color theme="0"/>
        <rFont val="Arial"/>
        <family val="2"/>
        <scheme val="minor"/>
      </rPr>
      <t>proforma 2024</t>
    </r>
  </si>
  <si>
    <r>
      <t xml:space="preserve">2023 </t>
    </r>
    <r>
      <rPr>
        <b/>
        <sz val="10"/>
        <color theme="0"/>
        <rFont val="Arial"/>
        <family val="2"/>
        <scheme val="minor"/>
      </rPr>
      <t>proforma 2024</t>
    </r>
  </si>
  <si>
    <r>
      <t>2024</t>
    </r>
    <r>
      <rPr>
        <b/>
        <sz val="10"/>
        <color theme="0"/>
        <rFont val="Arial"/>
        <family val="2"/>
        <scheme val="minor"/>
      </rPr>
      <t xml:space="preserve"> proforma 2024</t>
    </r>
  </si>
  <si>
    <t>Global Scope 1</t>
  </si>
  <si>
    <r>
      <t>t CO</t>
    </r>
    <r>
      <rPr>
        <b/>
        <vertAlign val="subscript"/>
        <sz val="10"/>
        <color theme="1"/>
        <rFont val="Arial"/>
        <family val="2"/>
        <scheme val="minor"/>
      </rPr>
      <t xml:space="preserve">2 </t>
    </r>
    <r>
      <rPr>
        <b/>
        <sz val="10"/>
        <color theme="1"/>
        <rFont val="Arial"/>
        <family val="2"/>
        <scheme val="minor"/>
      </rPr>
      <t>eq</t>
    </r>
  </si>
  <si>
    <t>Scope 1 - Water businesses</t>
  </si>
  <si>
    <r>
      <t>t CO</t>
    </r>
    <r>
      <rPr>
        <vertAlign val="subscript"/>
        <sz val="10"/>
        <color theme="1"/>
        <rFont val="Arial"/>
        <family val="2"/>
        <scheme val="minor"/>
      </rPr>
      <t xml:space="preserve">2 </t>
    </r>
    <r>
      <rPr>
        <sz val="10"/>
        <color theme="1"/>
        <rFont val="Arial"/>
        <family val="2"/>
        <scheme val="minor"/>
      </rPr>
      <t>eq</t>
    </r>
  </si>
  <si>
    <t>Scope 1 - Waste (excl. Incineration)</t>
  </si>
  <si>
    <t>Scope 1 - Incineration</t>
  </si>
  <si>
    <t>Global Scope 2 Location Based</t>
  </si>
  <si>
    <t>Scope 2 - Water businesses</t>
  </si>
  <si>
    <t>Scope 2 - Waste (excl. Incineration)</t>
  </si>
  <si>
    <t>Scope 2 - Incineration</t>
  </si>
  <si>
    <t>Global Scope 2 Market Based</t>
  </si>
  <si>
    <t>Scope 2 Market Based - Water businesses</t>
  </si>
  <si>
    <t>Scope 2 Market Based - Waste (excl. Incineration)</t>
  </si>
  <si>
    <t>Scope 2 Market Based - Incineration</t>
  </si>
  <si>
    <t>GHG reduction compared to Baseline S1&amp; 2 Market Based</t>
  </si>
  <si>
    <t>-</t>
  </si>
  <si>
    <t>Scope 3</t>
  </si>
  <si>
    <t>Not in CSRD format / Not in proforma 2024</t>
  </si>
  <si>
    <t>CSRD format</t>
  </si>
  <si>
    <t>Scope 3 With water Heating</t>
  </si>
  <si>
    <t>Scope 3 Without water heating (operational)</t>
  </si>
  <si>
    <t>Methodological evolutions</t>
  </si>
  <si>
    <t>Scope 3.1 - Purchase of good and services</t>
  </si>
  <si>
    <t>Decrease in 2024 due to CSRD accounting rules</t>
  </si>
  <si>
    <t>Scope 3.2 - Capital goods</t>
  </si>
  <si>
    <t>In 2023 all mechanical equipment's went from 3.1 to 3.2</t>
  </si>
  <si>
    <t>Scope 3.3 - Emissions related to fuels and energy (not included in scope 1 and scope 2)</t>
  </si>
  <si>
    <t>Scope 3.4 - Upstream transportation and distribution</t>
  </si>
  <si>
    <t>Increase in 2024 because all paid freight were incorporated here (previously some paid freight by SUEZ was accounted in 3,9)</t>
  </si>
  <si>
    <t>Scope 3.5 - Waste generated</t>
  </si>
  <si>
    <t>Decrease in 2024 due to CSRD rules and the fact that composts are now accounted in 3,11 (they are ressources and not "wastes")</t>
  </si>
  <si>
    <t>Scope 3.6 - Business travels</t>
  </si>
  <si>
    <t>Scope 3.7 - Employees commuting</t>
  </si>
  <si>
    <t>Scope 3.8 - Upstream leased assets</t>
  </si>
  <si>
    <t>Not relevant for SUEZ</t>
  </si>
  <si>
    <t>Scope 3.9 - Downstream transportation and distribution</t>
  </si>
  <si>
    <t>Decrease in 2024 because all paid freight for SUEZ's products is now accounted in 3.4</t>
  </si>
  <si>
    <t>Scope 3.10 - Transformation of sold product</t>
  </si>
  <si>
    <t>Not calculated this year</t>
  </si>
  <si>
    <t>Scope 3.11 - Use of sold products</t>
  </si>
  <si>
    <t>Scope 3.12 - End-of-life of sold products</t>
  </si>
  <si>
    <t>Scope 3.13 - Downstream leased assets</t>
  </si>
  <si>
    <t>Scope 3.14 - Franchises</t>
  </si>
  <si>
    <t>Scope 3.15 - Investments</t>
  </si>
  <si>
    <t>Scope 3.11 - Water heating</t>
  </si>
  <si>
    <t>The data for 2021 and 2022 were declared identical to 2023 due to a change in methodology. While the earlier calculations were based solely on water distributed, the current approach also includes water produced and distributed by third parties, in addition to water distributed by SUEZ.</t>
  </si>
  <si>
    <t>Scope 3.11 - SRF combusted by the client</t>
  </si>
  <si>
    <t>Scope 3.11 - Compost used by the client</t>
  </si>
  <si>
    <t>Classified in 3.5</t>
  </si>
  <si>
    <t>Scope 3.15 - JV</t>
  </si>
  <si>
    <t>Scope 1, 2 &amp; 3 of entities not under SUEZ operational control, integrated in SUEZ scope 3 proportionnaly to SUEZ's equity</t>
  </si>
  <si>
    <t xml:space="preserve">Scope 3.15 - Other investments &amp; capitalistic detention </t>
  </si>
  <si>
    <t xml:space="preserve">In 2024 integration of emissions of capitalistics detentions (ACEA &amp; Derun) </t>
  </si>
  <si>
    <t>3. Avoided emissions</t>
  </si>
  <si>
    <t>GHG avoided thanks to SUEZ's Solutions &amp; Products</t>
  </si>
  <si>
    <r>
      <t>t CO</t>
    </r>
    <r>
      <rPr>
        <vertAlign val="subscript"/>
        <sz val="10"/>
        <color theme="1"/>
        <rFont val="Arial"/>
        <family val="2"/>
        <scheme val="minor"/>
      </rPr>
      <t xml:space="preserve">2 </t>
    </r>
    <r>
      <rPr>
        <sz val="10"/>
        <color theme="1"/>
        <rFont val="Arial"/>
        <family val="2"/>
        <scheme val="minor"/>
      </rPr>
      <t>avoided</t>
    </r>
  </si>
  <si>
    <t xml:space="preserve">SUEZ SUSTAINABLE DEV ROADMAP </t>
  </si>
  <si>
    <t>GHG Emitted by Energy consumption</t>
  </si>
  <si>
    <t>GHG avoided by SUEZ's Energy sold</t>
  </si>
  <si>
    <t>% GHG avoided / GHG emitted</t>
  </si>
  <si>
    <t>%</t>
  </si>
  <si>
    <t>E1 - ENERGY</t>
  </si>
  <si>
    <t>1. Energy Consumption</t>
  </si>
  <si>
    <t>Total Energy consumption</t>
  </si>
  <si>
    <t>Mwh</t>
  </si>
  <si>
    <t>Total Energy Consumed from Fossil sources</t>
  </si>
  <si>
    <t>Total Energy Consumed from Nuclear sources</t>
  </si>
  <si>
    <t>Total Energy Consumed from Renewable sources</t>
  </si>
  <si>
    <t>% of Renewable Energy Consumption</t>
  </si>
  <si>
    <t>2. Energy Production</t>
  </si>
  <si>
    <t>Total Energy Production</t>
  </si>
  <si>
    <t>Total Energy Production - Renewable</t>
  </si>
  <si>
    <t>Total Energy Produced - Not renewable</t>
  </si>
  <si>
    <t>% of Renewable Energy Production</t>
  </si>
  <si>
    <t>Fossil - Energy incoming from Incineration</t>
  </si>
  <si>
    <t>Renewable - Energy incoming from Incineration (biomass fraction of the waste)</t>
  </si>
  <si>
    <t>Renewable - Energy incoming from Biogas (electricity, thermal, biogas injection)</t>
  </si>
  <si>
    <t>Renewable - Energy incoming from other sources (solar, turbines, …)</t>
  </si>
  <si>
    <t>Electricity consumption - WORLD</t>
  </si>
  <si>
    <t>Sustainable electricity consumption - WORLD</t>
  </si>
  <si>
    <t>% sustainable electricity cons / Electricity conso - WORLD</t>
  </si>
  <si>
    <t>Electricity consumption - EUROPE</t>
  </si>
  <si>
    <t>Sustainable electricity consumption - EUROPE</t>
  </si>
  <si>
    <t>% sustainable electricity cons / Electricity conso -  EUROPE</t>
  </si>
  <si>
    <t>Sustainable Electricity Production - EUROPE</t>
  </si>
  <si>
    <t>% sustainable electricity Prod / Electricity conso -  EUROPE</t>
  </si>
  <si>
    <t>E2 - Pollutant and environmental management</t>
  </si>
  <si>
    <t>1. Waste business - main pollutant emissions</t>
  </si>
  <si>
    <t>Incineration - total SOx emissions discharged to air</t>
  </si>
  <si>
    <t>tons</t>
  </si>
  <si>
    <t>g / tons incinerated</t>
  </si>
  <si>
    <t>Incineration - NOx emissions discharged to air</t>
  </si>
  <si>
    <t>Incineration- Dust/Particulate matters emissions to air</t>
  </si>
  <si>
    <r>
      <t>2. Waste business - material CSRD pollutant emissions (</t>
    </r>
    <r>
      <rPr>
        <b/>
        <u/>
        <sz val="14"/>
        <color theme="3"/>
        <rFont val="Arial"/>
        <family val="2"/>
        <scheme val="minor"/>
      </rPr>
      <t>overpassing</t>
    </r>
    <r>
      <rPr>
        <b/>
        <sz val="14"/>
        <color theme="3"/>
        <rFont val="Arial"/>
        <family val="2"/>
        <scheme val="minor"/>
      </rPr>
      <t xml:space="preserve"> EPRTR threshold</t>
    </r>
    <r>
      <rPr>
        <b/>
        <sz val="14"/>
        <color theme="0" tint="-0.249977111117893"/>
        <rFont val="Arial"/>
        <family val="2"/>
        <scheme val="minor"/>
      </rPr>
      <t>)</t>
    </r>
  </si>
  <si>
    <t>Incineration - SOx emissions discharged to air of facilities overpassing EPRTR Threshold</t>
  </si>
  <si>
    <t>Overpasses accounted starting 2024</t>
  </si>
  <si>
    <t>Incineration - NOx emissions discharged to air of facilities overpassing EPRTR Threshold</t>
  </si>
  <si>
    <t>Incineration- Dust/Particulate matters emissions discharged to air of facilities overpassing EPRTR Threshold</t>
  </si>
  <si>
    <t>Incineration - Mercury emissions discharged to air of facilities overpassing EPRTR Threshold</t>
  </si>
  <si>
    <t>Incineration - PCDD + PCDF (dioxins + furans) emissions discharged to air of facilities overpassing EPRTR Threshold</t>
  </si>
  <si>
    <t>Incineration- Cadmium emissions discharged to air of facilities overpassing EPRTR Threshold</t>
  </si>
  <si>
    <t>Incineration - Zinc emissions discharged to air of facilities overpassing EPRTR Threshold</t>
  </si>
  <si>
    <t>3. Water business - main pollutant emissions</t>
  </si>
  <si>
    <t xml:space="preserve">Annual pollution load received - Chemical Demand on Oxygen </t>
  </si>
  <si>
    <t>Annual pollution removed - COD</t>
  </si>
  <si>
    <t>Annual pollution discharged - COD</t>
  </si>
  <si>
    <t>Removal efficacy %</t>
  </si>
  <si>
    <t>Annual pollution load received - TKN</t>
  </si>
  <si>
    <t>Annual pollution discharged - TKN</t>
  </si>
  <si>
    <t>Annual P (phosphorus) discharged by the plant - report cumulated values only for entities that individually exceed 5 tons of P discharged per year</t>
  </si>
  <si>
    <r>
      <t>4. Water business - material CSRD pollutant emissions (</t>
    </r>
    <r>
      <rPr>
        <b/>
        <u/>
        <sz val="14"/>
        <color theme="3"/>
        <rFont val="Arial"/>
        <family val="2"/>
        <scheme val="minor"/>
      </rPr>
      <t>overpassing EPRTR Threshold</t>
    </r>
    <r>
      <rPr>
        <b/>
        <sz val="14"/>
        <color theme="0" tint="-0.249977111117893"/>
        <rFont val="Arial"/>
        <family val="2"/>
        <scheme val="minor"/>
      </rPr>
      <t>)</t>
    </r>
  </si>
  <si>
    <t>Waste water treatment plants - C discharged (COD/3) to water of facilities overpassing EPRTR Threshold</t>
  </si>
  <si>
    <t>Waste water treatment plants - N discharged to water of facilities overpassing EPRTR Threshold</t>
  </si>
  <si>
    <t>Waste water treatment plants - C discharged to water of facilities overpassing EPRTR Threshold</t>
  </si>
  <si>
    <t>5. Iso certifications</t>
  </si>
  <si>
    <r>
      <t xml:space="preserve">Waste - % of activity (waste tons collected or treated) covered by </t>
    </r>
    <r>
      <rPr>
        <b/>
        <sz val="11"/>
        <color theme="1"/>
        <rFont val="Arial"/>
        <family val="2"/>
        <scheme val="minor"/>
      </rPr>
      <t>ISO 14001</t>
    </r>
  </si>
  <si>
    <r>
      <t xml:space="preserve">Water - % of activity  (waste tons collected or treated) covered by </t>
    </r>
    <r>
      <rPr>
        <b/>
        <sz val="11"/>
        <color theme="1"/>
        <rFont val="Arial"/>
        <family val="2"/>
        <scheme val="minor"/>
      </rPr>
      <t>ISO 14001</t>
    </r>
  </si>
  <si>
    <r>
      <t xml:space="preserve">Group - % of activity (tons &amp; m3) covered by </t>
    </r>
    <r>
      <rPr>
        <b/>
        <sz val="11"/>
        <color theme="1"/>
        <rFont val="Arial"/>
        <family val="2"/>
        <scheme val="minor"/>
      </rPr>
      <t>ISO 14001</t>
    </r>
  </si>
  <si>
    <t>Not calculated</t>
  </si>
  <si>
    <r>
      <t xml:space="preserve">Waste - % of activity  (waste tons collected or treated)covered by </t>
    </r>
    <r>
      <rPr>
        <b/>
        <sz val="11"/>
        <color theme="1"/>
        <rFont val="Arial"/>
        <family val="2"/>
        <scheme val="minor"/>
      </rPr>
      <t>ISO 45001</t>
    </r>
  </si>
  <si>
    <r>
      <t>Water - % of activity (water volume in m3) covered by</t>
    </r>
    <r>
      <rPr>
        <b/>
        <sz val="11"/>
        <color theme="1"/>
        <rFont val="Arial"/>
        <family val="2"/>
        <scheme val="minor"/>
      </rPr>
      <t xml:space="preserve"> ISO 45001</t>
    </r>
  </si>
  <si>
    <r>
      <t xml:space="preserve">Group - % of activity (tons &amp; m3) covered by </t>
    </r>
    <r>
      <rPr>
        <b/>
        <sz val="11"/>
        <color theme="1"/>
        <rFont val="Arial"/>
        <family val="2"/>
        <scheme val="minor"/>
      </rPr>
      <t>ISO 45001</t>
    </r>
  </si>
  <si>
    <r>
      <t xml:space="preserve">Waste - % of activity  (waste tons collected or treated) covered by </t>
    </r>
    <r>
      <rPr>
        <b/>
        <sz val="11"/>
        <color theme="1"/>
        <rFont val="Arial"/>
        <family val="2"/>
        <scheme val="minor"/>
      </rPr>
      <t>ISO 50001</t>
    </r>
  </si>
  <si>
    <r>
      <t xml:space="preserve">Water - % of activity (water volume in m3) covered by </t>
    </r>
    <r>
      <rPr>
        <b/>
        <sz val="11"/>
        <color theme="1"/>
        <rFont val="Arial"/>
        <family val="2"/>
        <scheme val="minor"/>
      </rPr>
      <t>ISO 50001</t>
    </r>
  </si>
  <si>
    <r>
      <t xml:space="preserve">Group - % of activity (tons &amp; m3) covered by </t>
    </r>
    <r>
      <rPr>
        <b/>
        <sz val="11"/>
        <color theme="1"/>
        <rFont val="Arial"/>
        <family val="2"/>
        <scheme val="minor"/>
      </rPr>
      <t>ISO 50001</t>
    </r>
  </si>
  <si>
    <t>1. Water Production</t>
  </si>
  <si>
    <t>Population served by drinking water production facilities</t>
  </si>
  <si>
    <t>Number</t>
  </si>
  <si>
    <t>Number of drinking water treatment plants (excludes desalination plants and boreholes)</t>
  </si>
  <si>
    <t>Number of drinking water desalination plants (marine or brackish water)</t>
  </si>
  <si>
    <t xml:space="preserve">Municipal water : Annual volume of drinking water produced </t>
  </si>
  <si>
    <t>Mm3</t>
  </si>
  <si>
    <t xml:space="preserve">Process water: Annual volume of drinking water produced </t>
  </si>
  <si>
    <t>Total drinking water produced</t>
  </si>
  <si>
    <t>Annual volume of drinking water produced from marine or brackish water sources only</t>
  </si>
  <si>
    <t>2. Water Distribution</t>
  </si>
  <si>
    <t>Annual drinking water volume input to the supply system</t>
  </si>
  <si>
    <t>Annual authorised drinking water consumption</t>
  </si>
  <si>
    <t xml:space="preserve">% Water Yield </t>
  </si>
  <si>
    <t xml:space="preserve">Publication at the end of 2025 </t>
  </si>
  <si>
    <t>3. Wastewater</t>
  </si>
  <si>
    <t>Population covered by a sewage treatment.</t>
  </si>
  <si>
    <t>Total number of wastewater treatment plants in the reporting entity</t>
  </si>
  <si>
    <t xml:space="preserve">Municipal water : wastewater volume treated </t>
  </si>
  <si>
    <t>Process water: industrial wastewater treated</t>
  </si>
  <si>
    <t>Total waste water treated</t>
  </si>
  <si>
    <t>Global Waste Water compliance Rate (total population equivalent)</t>
  </si>
  <si>
    <t>TOTAL annual quantity of non-hazardous sewage sludge (digested and not digested) produced in dry weight tonnes.</t>
  </si>
  <si>
    <t>Annual wastewater treated volume that is prepared for reused (internally or externally)</t>
  </si>
  <si>
    <t>Million Cubic Meter</t>
  </si>
  <si>
    <t>% water reused</t>
  </si>
  <si>
    <t>4. Transverse to water and waste water businesses</t>
  </si>
  <si>
    <t>Total water intakes entering SUEZ boundaries (including water collected, entering our facilities for treatment, ...)</t>
  </si>
  <si>
    <t>cubic meter</t>
  </si>
  <si>
    <t>Not accounted before CSRD</t>
  </si>
  <si>
    <t>Total water discharged outside of SUEZ boundaries (including water treated, distributed to the client,  ...)</t>
  </si>
  <si>
    <t>Total volume consumed  (intakes - discharges)</t>
  </si>
  <si>
    <t>% of Intakes in zones of water stress (including water entering our facilities for treatment, …)</t>
  </si>
  <si>
    <t>% of water consumption in zones of water stress</t>
  </si>
  <si>
    <t>E4 - BIODIVERSITY</t>
  </si>
  <si>
    <t>Number of priority sites regarding biodiversity CSRD Definition</t>
  </si>
  <si>
    <t>Change of definition due to CSRD in 2024</t>
  </si>
  <si>
    <t>Number of priority sites regarding biodiversity SUEZ's Definition</t>
  </si>
  <si>
    <t xml:space="preserve">Number of priority sites regarding biodiversity SUEZ's Definition With a Biodiversity action plan </t>
  </si>
  <si>
    <t xml:space="preserve">% of SUEZ's Biodiversity Priority sites covered by an action plan </t>
  </si>
  <si>
    <t>Number of Operational Sites (excluding offices, networks, …)</t>
  </si>
  <si>
    <t>Number of Operational Sites using 0 Phyto</t>
  </si>
  <si>
    <t>% of sites using 0 Phyto</t>
  </si>
  <si>
    <t>Cumulated renatured hectares</t>
  </si>
  <si>
    <t>ha</t>
  </si>
  <si>
    <t>First publication in 2024</t>
  </si>
  <si>
    <t>Renaturation operation</t>
  </si>
  <si>
    <t>First publication in 2023</t>
  </si>
  <si>
    <t>Renaturation operation using local species</t>
  </si>
  <si>
    <t>% of renaturation operation using local species</t>
  </si>
  <si>
    <t>E5 - CIRCULARITY</t>
  </si>
  <si>
    <t>1. Waste business</t>
  </si>
  <si>
    <t>Total population covered by Municipal Waste (MW) collection services.</t>
  </si>
  <si>
    <t>inhabitants</t>
  </si>
  <si>
    <t>Number of commercial and industrial (C&amp;I) customers served by a collection service</t>
  </si>
  <si>
    <t>Customers</t>
  </si>
  <si>
    <t>Total number of heavy vehicles OVER 3.5 tones gross weight company owned &amp; long term hire</t>
  </si>
  <si>
    <t>Annual tonnage of waste collected</t>
  </si>
  <si>
    <t>Annual tonnage of waste entering SUEZ's facilities for treatment</t>
  </si>
  <si>
    <t>TOTAL waste incinerated (hazardous and non hazardous)</t>
  </si>
  <si>
    <t>TOTAL waste landfilled (hazardous and non hazardous)</t>
  </si>
  <si>
    <t>TOTAL compost produced</t>
  </si>
  <si>
    <t>TOTAL materials prepared for further recovery</t>
  </si>
  <si>
    <t>TOTAL Secondary Raw Materials produced</t>
  </si>
  <si>
    <t>Total recovered wastes - Waste business</t>
  </si>
  <si>
    <t>Total recovered wastes (energy recovery)</t>
  </si>
  <si>
    <t>Total recovered wastes (material recovery)</t>
  </si>
  <si>
    <t>Total recovered wastes (material for energy recovery)</t>
  </si>
  <si>
    <t>Inflows (total material entering SUEZ facilities : waste entering for treatment + water sludge + chemicals)</t>
  </si>
  <si>
    <t>Outflows (resources created and leaving SUEZ facilities- material recovery Waste and water)</t>
  </si>
  <si>
    <t>Total waste produced by SUEZ (terminal wastes sent to third party treatments)</t>
  </si>
  <si>
    <t>Change of definition due to CSRD</t>
  </si>
  <si>
    <t>Total waste produced by SUEZ - Hazardous</t>
  </si>
  <si>
    <t>Total waste produced by SUEZ - Not recycled</t>
  </si>
  <si>
    <t>Waste recovery rate</t>
  </si>
  <si>
    <t>S&amp;G - Social and Governance</t>
  </si>
  <si>
    <t>1. Headcount</t>
  </si>
  <si>
    <t>Before 2022 acquisitions</t>
  </si>
  <si>
    <r>
      <t>Total number of employees (</t>
    </r>
    <r>
      <rPr>
        <b/>
        <sz val="11"/>
        <color theme="1"/>
        <rFont val="Arial"/>
        <family val="2"/>
        <scheme val="minor"/>
      </rPr>
      <t>not FTE</t>
    </r>
    <r>
      <rPr>
        <sz val="11"/>
        <color theme="1"/>
        <rFont val="Arial"/>
        <family val="2"/>
        <scheme val="minor"/>
      </rPr>
      <t>)</t>
    </r>
  </si>
  <si>
    <t>Nb</t>
  </si>
  <si>
    <t>Workforce - Water France</t>
  </si>
  <si>
    <t>Organizational change some BU were merged or did not exist in 2021</t>
  </si>
  <si>
    <t>Workforce - Water Italy</t>
  </si>
  <si>
    <t>Workforce - Water Africa</t>
  </si>
  <si>
    <t>Workforce - Water Morocco</t>
  </si>
  <si>
    <t>Workforce - Europe &amp; Central Asia</t>
  </si>
  <si>
    <t>Workforce - Water Asia</t>
  </si>
  <si>
    <t>Workforce - Australia</t>
  </si>
  <si>
    <t>Workforce - Water India</t>
  </si>
  <si>
    <t>Workforce - Water Middle East</t>
  </si>
  <si>
    <t>Workforce - ARP Latam</t>
  </si>
  <si>
    <t>Workforce - Consulting</t>
  </si>
  <si>
    <t>Workforce - Air &amp; Climate Solutions</t>
  </si>
  <si>
    <t>Workforce - R&amp;R France</t>
  </si>
  <si>
    <t>Workforce - Specialized Flows</t>
  </si>
  <si>
    <t>Workforce - R&amp;R UK</t>
  </si>
  <si>
    <t>Workforce - R&amp;R Africa</t>
  </si>
  <si>
    <t>Not in scope</t>
  </si>
  <si>
    <t>Workforce - R&amp;R Morocco</t>
  </si>
  <si>
    <t>Workforce - R&amp;R Asia</t>
  </si>
  <si>
    <t>Workforce - R&amp;R Central Asia</t>
  </si>
  <si>
    <t>Workforce - Hazardous Waste</t>
  </si>
  <si>
    <t>Workforce - Digital Solutions</t>
  </si>
  <si>
    <t>Workforce - Engineering &amp; Construction (E&amp;C)</t>
  </si>
  <si>
    <t>Workforce - Business Partner HQ</t>
  </si>
  <si>
    <t>2. Age pyramid, gender &amp; type of contracts</t>
  </si>
  <si>
    <t>% of employees under 25 (permanent contracts, men and women)</t>
  </si>
  <si>
    <t>% of employees 25 - 29  (permanent contracts, men and women)</t>
  </si>
  <si>
    <t>% of employees 30 - 34  (permanent contracts, men and women)</t>
  </si>
  <si>
    <t>% of employees 35 - 39  (permanent contracts, men and women)</t>
  </si>
  <si>
    <t>% of employees 40 - 44  (permanent contracts, men and women)</t>
  </si>
  <si>
    <t>% of employees 45 - 49  (permanent contracts, men and women)</t>
  </si>
  <si>
    <t>% of employees 50 - 54  (permanent contracts, men and women)</t>
  </si>
  <si>
    <t>% of employees 55 - 59  (permanent contracts, men and women)</t>
  </si>
  <si>
    <t>% of employees 60 - 64  (permanent contracts, men and women)</t>
  </si>
  <si>
    <t>% of employees 65 and over  (permanent contracts, men and women)</t>
  </si>
  <si>
    <t>Number of men employees</t>
  </si>
  <si>
    <t>Number of women employees</t>
  </si>
  <si>
    <t xml:space="preserve"> % of men employees </t>
  </si>
  <si>
    <t xml:space="preserve">% of women employees </t>
  </si>
  <si>
    <t>Number of men managers</t>
  </si>
  <si>
    <t>Number of women managers</t>
  </si>
  <si>
    <t>Number of permanent contracts</t>
  </si>
  <si>
    <t>Number of fixed terms contracts</t>
  </si>
  <si>
    <t>Number of other contracts</t>
  </si>
  <si>
    <t xml:space="preserve"> % of permanent contracts</t>
  </si>
  <si>
    <t>90,70%</t>
  </si>
  <si>
    <t>3. Working conditions</t>
  </si>
  <si>
    <t>Turnover rate</t>
  </si>
  <si>
    <t>7.8%</t>
  </si>
  <si>
    <t>Average temporary workforce (FTE)</t>
  </si>
  <si>
    <t>% of employees covered under a social dialogue system</t>
  </si>
  <si>
    <t>Voluntary turnover rate</t>
  </si>
  <si>
    <t>Number of layoffs</t>
  </si>
  <si>
    <t>Number of resignations</t>
  </si>
  <si>
    <t>Number of retirements</t>
  </si>
  <si>
    <t>Hiring rate</t>
  </si>
  <si>
    <t>Absenteeism rate</t>
  </si>
  <si>
    <t>% of paid overtime</t>
  </si>
  <si>
    <t>Average weekly number of hours worked per employee</t>
  </si>
  <si>
    <t>hours</t>
  </si>
  <si>
    <t>Average gross compensation per employee (FTE)</t>
  </si>
  <si>
    <t>euros</t>
  </si>
  <si>
    <t>4. Health and safety</t>
  </si>
  <si>
    <t>Group - Accident frequency rate</t>
  </si>
  <si>
    <t>Group - Severity rate</t>
  </si>
  <si>
    <t>Number of fatal incidents (employees)</t>
  </si>
  <si>
    <t>Number of fatal incidents (subcontractors)</t>
  </si>
  <si>
    <t>0 </t>
  </si>
  <si>
    <t>Number of fatal incidents (temporary workers)</t>
  </si>
  <si>
    <t>5. Training</t>
  </si>
  <si>
    <t>Total number of employees trained</t>
  </si>
  <si>
    <t>% of employees who received training during the year (including digital)</t>
  </si>
  <si>
    <t>Total number of training hours (including digital)</t>
  </si>
  <si>
    <t>Number of training hours via eLearning</t>
  </si>
  <si>
    <t>% of training hours dedicated to operational training</t>
  </si>
  <si>
    <t>% of training hours dedicated to quality, environment and safety</t>
  </si>
  <si>
    <t>% of training hours dedicated to language training</t>
  </si>
  <si>
    <t>% of training hours dedicated to other trainings</t>
  </si>
  <si>
    <t>Annual number of training hours per individual trained (including digital)</t>
  </si>
  <si>
    <t>Average training expenses per individual trained (including digital)</t>
  </si>
  <si>
    <t>6. Inclusion and diversity</t>
  </si>
  <si>
    <t>% of women in management</t>
  </si>
  <si>
    <t>% of people with disabilities employed</t>
  </si>
  <si>
    <t>Spend in inclusive structures and dispositive</t>
  </si>
  <si>
    <t>M€</t>
  </si>
  <si>
    <t xml:space="preserve">Scope 3 additional details </t>
  </si>
  <si>
    <t>GHG Global - Scope 1&amp;2 - Market based</t>
  </si>
  <si>
    <t>All Scope 1 and 2 GHG values will be updated annually on a pro-forma basis with the current year of reporting to ensure better comparability over time.</t>
  </si>
  <si>
    <t>2021 was extrapolated based on 2022 assesment. Increase in 2024 due to the incorporation of Joint Ventures Scope 1, 2 &amp; 3 according to SUEZ's equity</t>
  </si>
  <si>
    <t>Increase in 2024 due to improvement in the calculation methodology</t>
  </si>
  <si>
    <t>Audited annually</t>
  </si>
  <si>
    <r>
      <rPr>
        <sz val="11"/>
        <color rgb="FF000000"/>
        <rFont val="Arial"/>
        <scheme val="minor"/>
      </rPr>
      <t xml:space="preserve">Values presented below cover all SUEZ Group according to reporting methodology detailed in our 2024 CSRD report (link above). These values are restated figures for SUEZ :
- Adjusted in accordance with the new </t>
    </r>
    <r>
      <rPr>
        <b/>
        <sz val="11"/>
        <color rgb="FF000000"/>
        <rFont val="Arial"/>
        <scheme val="minor"/>
      </rPr>
      <t>CSRD accounting rules</t>
    </r>
    <r>
      <rPr>
        <sz val="11"/>
        <color rgb="FF000000"/>
        <rFont val="Arial"/>
        <scheme val="minor"/>
      </rPr>
      <t xml:space="preserve">, ensuring </t>
    </r>
    <r>
      <rPr>
        <b/>
        <sz val="11"/>
        <color rgb="FF000000"/>
        <rFont val="Arial"/>
        <scheme val="minor"/>
      </rPr>
      <t xml:space="preserve">compliance with updated ESG data disclosure standards.
</t>
    </r>
    <r>
      <rPr>
        <sz val="11"/>
        <color rgb="FF000000"/>
        <rFont val="Arial"/>
        <scheme val="minor"/>
      </rPr>
      <t xml:space="preserve">
- All </t>
    </r>
    <r>
      <rPr>
        <b/>
        <sz val="11"/>
        <color rgb="FF000000"/>
        <rFont val="Arial"/>
        <scheme val="minor"/>
      </rPr>
      <t>values prior to 2024</t>
    </r>
    <r>
      <rPr>
        <sz val="11"/>
        <color rgb="FF000000"/>
        <rFont val="Arial"/>
        <scheme val="minor"/>
      </rPr>
      <t xml:space="preserve"> have been </t>
    </r>
    <r>
      <rPr>
        <b/>
        <sz val="11"/>
        <color rgb="FF000000"/>
        <rFont val="Arial"/>
        <scheme val="minor"/>
      </rPr>
      <t xml:space="preserve">restated using a "pro-forma" approach </t>
    </r>
    <r>
      <rPr>
        <sz val="11"/>
        <color rgb="FF000000"/>
        <rFont val="Arial"/>
        <scheme val="minor"/>
      </rPr>
      <t xml:space="preserve">to integrate changes in the Group’s scope, particularly due to significant acquisitions in 2022.
This </t>
    </r>
    <r>
      <rPr>
        <b/>
        <sz val="11"/>
        <color rgb="FF000000"/>
        <rFont val="Arial"/>
        <scheme val="minor"/>
      </rPr>
      <t>pro-forma adjustment enables a consistent perimeter across all years</t>
    </r>
    <r>
      <rPr>
        <sz val="11"/>
        <color rgb="FF000000"/>
        <rFont val="Arial"/>
        <scheme val="minor"/>
      </rPr>
      <t>, improving year-to-year comparability. This restatement will not be applied each year (except for Scope 1 and 2), unless if there is a significant change in the Group’s perimeter — such as a major acquisition.
Most of these data are audited every year. In 2024 it was audited for CSRD publication by external auditors according to the international standard ISAE 3000. Audit reports are available in the associated publication (SUEZ CSRD report for 2024 or SUEZ NFPS for previous years). A dedicated column indicates if the indicator disclosed has been audited annually.</t>
    </r>
  </si>
  <si>
    <t>x</t>
  </si>
  <si>
    <t>Water network leaks</t>
  </si>
  <si>
    <t>E3 - WATER RESOURCES</t>
  </si>
  <si>
    <t>2. Transverse to the Waste &amp; Water Businesses</t>
  </si>
  <si>
    <r>
      <rPr>
        <sz val="11"/>
        <color rgb="FF000000"/>
        <rFont val="Arial"/>
      </rPr>
      <t xml:space="preserve">Annual number of training hours per woman trained </t>
    </r>
    <r>
      <rPr>
        <sz val="11"/>
        <color theme="1"/>
        <rFont val="Arial"/>
        <family val="2"/>
      </rPr>
      <t>(including digital)</t>
    </r>
  </si>
  <si>
    <r>
      <rPr>
        <sz val="11"/>
        <color rgb="FF000000"/>
        <rFont val="Arial"/>
        <scheme val="minor"/>
      </rPr>
      <t>% of fixed term contracts</t>
    </r>
    <r>
      <rPr>
        <sz val="11"/>
        <color theme="1"/>
        <rFont val="Arial"/>
        <family val="2"/>
        <scheme val="minor"/>
      </rPr>
      <t xml:space="preserve"> (including integration contracts)</t>
    </r>
  </si>
  <si>
    <r>
      <rPr>
        <sz val="11"/>
        <color rgb="FF000000"/>
        <rFont val="Arial"/>
      </rPr>
      <t xml:space="preserve"> % of other contracts</t>
    </r>
    <r>
      <rPr>
        <sz val="11"/>
        <color theme="1"/>
        <rFont val="Arial"/>
        <family val="2"/>
      </rPr>
      <t xml:space="preserve"> = % of work/experience contracts</t>
    </r>
  </si>
  <si>
    <r>
      <t xml:space="preserve">SUEZ </t>
    </r>
    <r>
      <rPr>
        <b/>
        <sz val="22"/>
        <color theme="4"/>
        <rFont val="Arial"/>
        <family val="2"/>
        <scheme val="minor"/>
      </rPr>
      <t>E</t>
    </r>
    <r>
      <rPr>
        <b/>
        <sz val="22"/>
        <color theme="2"/>
        <rFont val="Arial"/>
        <family val="2"/>
        <scheme val="minor"/>
      </rPr>
      <t>S</t>
    </r>
    <r>
      <rPr>
        <b/>
        <sz val="22"/>
        <color theme="3"/>
        <rFont val="Arial"/>
        <family val="2"/>
        <scheme val="minor"/>
      </rPr>
      <t>G</t>
    </r>
    <r>
      <rPr>
        <b/>
        <sz val="22"/>
        <color theme="0"/>
        <rFont val="Arial"/>
        <family val="2"/>
        <scheme val="minor"/>
      </rPr>
      <t xml:space="preserve"> Factbook 2024</t>
    </r>
  </si>
  <si>
    <r>
      <t>t CO</t>
    </r>
    <r>
      <rPr>
        <b/>
        <vertAlign val="subscript"/>
        <sz val="10"/>
        <color theme="6" tint="-0.249977111117893"/>
        <rFont val="Arial"/>
        <family val="2"/>
        <scheme val="minor"/>
      </rPr>
      <t xml:space="preserve">2 </t>
    </r>
    <r>
      <rPr>
        <b/>
        <sz val="10"/>
        <color theme="6" tint="-0.249977111117893"/>
        <rFont val="Arial"/>
        <family val="2"/>
        <scheme val="minor"/>
      </rPr>
      <t>eq</t>
    </r>
  </si>
  <si>
    <r>
      <t>t CO</t>
    </r>
    <r>
      <rPr>
        <b/>
        <vertAlign val="subscript"/>
        <sz val="10"/>
        <color theme="6" tint="-0.249977111117893"/>
        <rFont val="Arial"/>
        <family val="2"/>
        <scheme val="minor"/>
      </rPr>
      <t xml:space="preserve">2 </t>
    </r>
    <r>
      <rPr>
        <b/>
        <sz val="10"/>
        <color theme="6" tint="-0.249977111117893"/>
        <rFont val="Arial"/>
        <family val="2"/>
        <scheme val="minor"/>
      </rPr>
      <t>avoided</t>
    </r>
  </si>
  <si>
    <t>4. GHG intensities</t>
  </si>
  <si>
    <t xml:space="preserve">Suez's TOTAL GHG EMISSIONS RATIO (SCOPE 1 + 2 Market based) </t>
  </si>
  <si>
    <t>Million €</t>
  </si>
  <si>
    <t xml:space="preserve">Suez's GHG emission ratio - WATER activities  (SCOPE 1 + 2 Market based) </t>
  </si>
  <si>
    <t xml:space="preserve">Suez's GHG emission ratio -  Energy from waste activities  (SCOPE 1 + 2 Market based) </t>
  </si>
  <si>
    <t xml:space="preserve">Suez's GHG emission ratio - WASTE activities (excluding Energy form waste)  (SCOPE 1 + 2 Market based) </t>
  </si>
  <si>
    <t>tons of CO2eq / M€</t>
  </si>
  <si>
    <t>Incineration - SOx intensity per revenue (Incineration revenue)</t>
  </si>
  <si>
    <t>Incineration - NOx intensity per revenue (Incineration revenue)</t>
  </si>
  <si>
    <t>Incineration - Dust/Particulate  per revenue (Incineration revenue)</t>
  </si>
  <si>
    <t>Incineration - SOx intensity per ton incinerated</t>
  </si>
  <si>
    <t>Incineration - NOx intensity per ton incinerated</t>
  </si>
  <si>
    <t>Incineration - Dust/Particulate matters intensity per ton incinerated</t>
  </si>
  <si>
    <t>tons / M€ of revenue</t>
  </si>
  <si>
    <t>Scope 1+2 Market Based - Water businesses</t>
  </si>
  <si>
    <t>Scope 1+2 Market Based - Waste (excl. Incineration)</t>
  </si>
  <si>
    <t>Scope 1+2 Market Based - Incineration</t>
  </si>
  <si>
    <t>GHG reduction - Scope 1+2 Market Based - Water businesses</t>
  </si>
  <si>
    <t>GHG reduction - Scope 1+2 Market Based - Waste (excl. Incineration)</t>
  </si>
  <si>
    <t>GHG reduction -  Scope 1+2 Market Based - Incineration</t>
  </si>
  <si>
    <t>Suez's TOTAL revenue</t>
  </si>
  <si>
    <t>Suez's revenue - WASTE activities (excluding Incineration)</t>
  </si>
  <si>
    <t>Suez's revenue - Incineration</t>
  </si>
  <si>
    <t>Link to our 2024 CSRD report &gt;</t>
  </si>
  <si>
    <t>Annual pollution removed - TKN</t>
  </si>
  <si>
    <r>
      <t xml:space="preserve">Group - % of operating sites/contracts covered by </t>
    </r>
    <r>
      <rPr>
        <b/>
        <sz val="11"/>
        <color theme="1"/>
        <rFont val="Arial"/>
        <family val="2"/>
        <scheme val="minor"/>
      </rPr>
      <t>ISO 14001</t>
    </r>
  </si>
  <si>
    <r>
      <t xml:space="preserve">Group - % of operating sites/contracts covered by </t>
    </r>
    <r>
      <rPr>
        <b/>
        <sz val="11"/>
        <color theme="1"/>
        <rFont val="Arial"/>
        <family val="2"/>
        <scheme val="minor"/>
      </rPr>
      <t>ISO 45001</t>
    </r>
  </si>
  <si>
    <r>
      <t xml:space="preserve">Group - % of operating sites/contracts covered by </t>
    </r>
    <r>
      <rPr>
        <b/>
        <sz val="11"/>
        <color theme="1"/>
        <rFont val="Arial"/>
        <family val="2"/>
        <scheme val="minor"/>
      </rPr>
      <t>ISO 50001</t>
    </r>
  </si>
  <si>
    <t>Here</t>
  </si>
  <si>
    <t>Suez's revenue - WATER activities (wastewater and drinking water)</t>
  </si>
  <si>
    <t>Suez's revenue - Other activities (Engineering and Constrcution, Air&amp;Climate, Digital solutions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</si>
</sst>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0.000000000"/>
  </numFmts>
  <fonts count="75" x14ac:knownFonts="1">
    <font>
      <sz val="11"/>
      <color theme="1"/>
      <name val="Arial"/>
      <family val="2"/>
      <scheme val="minor"/>
    </font>
    <font>
      <sz val="11"/>
      <color theme="1"/>
      <name val="Arial"/>
      <family val="2"/>
      <scheme val="minor"/>
    </font>
    <font>
      <b/>
      <sz val="11"/>
      <color theme="1"/>
      <name val="Arial"/>
      <family val="2"/>
      <scheme val="minor"/>
    </font>
    <font>
      <sz val="8"/>
      <name val="Arial"/>
      <family val="2"/>
      <scheme val="minor"/>
    </font>
    <font>
      <sz val="11"/>
      <color theme="6" tint="-0.249977111117893"/>
      <name val="Arial"/>
      <family val="2"/>
      <scheme val="minor"/>
    </font>
    <font>
      <sz val="9"/>
      <color theme="1"/>
      <name val="Arial"/>
      <family val="2"/>
      <scheme val="minor"/>
    </font>
    <font>
      <sz val="8"/>
      <color theme="1"/>
      <name val="Arial"/>
      <family val="2"/>
      <scheme val="minor"/>
    </font>
    <font>
      <b/>
      <sz val="8"/>
      <color theme="3" tint="-0.249977111117893"/>
      <name val="Arial"/>
      <family val="2"/>
      <scheme val="minor"/>
    </font>
    <font>
      <sz val="7"/>
      <color theme="1"/>
      <name val="Arial"/>
      <family val="2"/>
      <scheme val="minor"/>
    </font>
    <font>
      <b/>
      <sz val="11"/>
      <color theme="4" tint="-0.249977111117893"/>
      <name val="Arial"/>
      <family val="2"/>
      <scheme val="minor"/>
    </font>
    <font>
      <b/>
      <sz val="16"/>
      <color rgb="FF77B7FC"/>
      <name val="Arial"/>
      <family val="2"/>
      <scheme val="minor"/>
    </font>
    <font>
      <sz val="10"/>
      <color theme="1"/>
      <name val="Arial"/>
      <family val="2"/>
      <scheme val="minor"/>
    </font>
    <font>
      <vertAlign val="subscript"/>
      <sz val="10"/>
      <color theme="1"/>
      <name val="Arial"/>
      <family val="2"/>
      <scheme val="minor"/>
    </font>
    <font>
      <b/>
      <sz val="10"/>
      <color rgb="FF77B7FC"/>
      <name val="Arial"/>
      <family val="2"/>
      <scheme val="minor"/>
    </font>
    <font>
      <b/>
      <sz val="10"/>
      <color theme="1"/>
      <name val="Arial"/>
      <family val="2"/>
      <scheme val="minor"/>
    </font>
    <font>
      <b/>
      <vertAlign val="subscript"/>
      <sz val="10"/>
      <color theme="1"/>
      <name val="Arial"/>
      <family val="2"/>
      <scheme val="minor"/>
    </font>
    <font>
      <b/>
      <sz val="14"/>
      <color theme="4"/>
      <name val="Arial"/>
      <family val="2"/>
      <scheme val="minor"/>
    </font>
    <font>
      <b/>
      <sz val="16"/>
      <color theme="4"/>
      <name val="Arial"/>
      <family val="2"/>
      <scheme val="minor"/>
    </font>
    <font>
      <b/>
      <sz val="22"/>
      <color theme="4"/>
      <name val="Arial"/>
      <family val="2"/>
      <scheme val="minor"/>
    </font>
    <font>
      <b/>
      <sz val="12"/>
      <color theme="1"/>
      <name val="Arial"/>
      <family val="2"/>
      <scheme val="minor"/>
    </font>
    <font>
      <sz val="12"/>
      <color theme="1"/>
      <name val="Arial"/>
      <family val="2"/>
      <scheme val="minor"/>
    </font>
    <font>
      <b/>
      <sz val="12"/>
      <color theme="0"/>
      <name val="Arial"/>
      <family val="2"/>
      <scheme val="minor"/>
    </font>
    <font>
      <b/>
      <sz val="22"/>
      <color theme="0"/>
      <name val="Arial"/>
      <family val="2"/>
      <scheme val="minor"/>
    </font>
    <font>
      <sz val="12"/>
      <color theme="0"/>
      <name val="Arial"/>
      <family val="2"/>
      <scheme val="minor"/>
    </font>
    <font>
      <b/>
      <sz val="12"/>
      <color rgb="FF77B7FC"/>
      <name val="Arial"/>
      <family val="2"/>
      <scheme val="minor"/>
    </font>
    <font>
      <sz val="12"/>
      <name val="Arial"/>
      <family val="2"/>
      <scheme val="minor"/>
    </font>
    <font>
      <b/>
      <sz val="12"/>
      <color rgb="FF000000"/>
      <name val="Calibri"/>
      <family val="2"/>
    </font>
    <font>
      <sz val="12"/>
      <color rgb="FF000000"/>
      <name val="Calibri"/>
      <family val="2"/>
    </font>
    <font>
      <b/>
      <sz val="14"/>
      <color theme="6"/>
      <name val="Arial"/>
      <family val="2"/>
      <scheme val="minor"/>
    </font>
    <font>
      <b/>
      <sz val="11"/>
      <color theme="6"/>
      <name val="Arial"/>
      <family val="2"/>
      <scheme val="minor"/>
    </font>
    <font>
      <b/>
      <sz val="22"/>
      <color theme="3"/>
      <name val="Arial"/>
      <family val="2"/>
      <scheme val="minor"/>
    </font>
    <font>
      <sz val="10"/>
      <color theme="3"/>
      <name val="Arial"/>
      <family val="2"/>
      <scheme val="minor"/>
    </font>
    <font>
      <sz val="12"/>
      <color theme="3"/>
      <name val="Arial"/>
      <family val="2"/>
      <scheme val="minor"/>
    </font>
    <font>
      <sz val="11"/>
      <color theme="3"/>
      <name val="Arial"/>
      <family val="2"/>
      <scheme val="minor"/>
    </font>
    <font>
      <b/>
      <sz val="22"/>
      <color theme="5" tint="0.499984740745262"/>
      <name val="Arial"/>
      <family val="2"/>
      <scheme val="minor"/>
    </font>
    <font>
      <sz val="10"/>
      <color theme="5" tint="0.499984740745262"/>
      <name val="Arial"/>
      <family val="2"/>
      <scheme val="minor"/>
    </font>
    <font>
      <sz val="12"/>
      <color theme="5" tint="0.499984740745262"/>
      <name val="Arial"/>
      <family val="2"/>
      <scheme val="minor"/>
    </font>
    <font>
      <sz val="11"/>
      <color theme="5" tint="0.499984740745262"/>
      <name val="Arial"/>
      <family val="2"/>
      <scheme val="minor"/>
    </font>
    <font>
      <b/>
      <sz val="20"/>
      <color theme="0" tint="-0.34998626667073579"/>
      <name val="Arial"/>
      <family val="2"/>
      <scheme val="minor"/>
    </font>
    <font>
      <b/>
      <sz val="20"/>
      <color theme="6"/>
      <name val="Arial"/>
      <family val="2"/>
      <scheme val="minor"/>
    </font>
    <font>
      <b/>
      <sz val="16"/>
      <color theme="3"/>
      <name val="Arial"/>
      <family val="2"/>
      <scheme val="minor"/>
    </font>
    <font>
      <b/>
      <sz val="20"/>
      <color theme="2"/>
      <name val="Arial"/>
      <family val="2"/>
      <scheme val="minor"/>
    </font>
    <font>
      <b/>
      <sz val="16"/>
      <color theme="2"/>
      <name val="Arial"/>
      <family val="2"/>
      <scheme val="minor"/>
    </font>
    <font>
      <b/>
      <sz val="24"/>
      <color theme="0" tint="-0.34998626667073579"/>
      <name val="Arial"/>
      <family val="2"/>
      <scheme val="minor"/>
    </font>
    <font>
      <b/>
      <sz val="9"/>
      <color theme="3"/>
      <name val="Arial"/>
      <family val="2"/>
      <scheme val="minor"/>
    </font>
    <font>
      <b/>
      <sz val="8"/>
      <color theme="6"/>
      <name val="Arial"/>
      <family val="2"/>
      <scheme val="minor"/>
    </font>
    <font>
      <b/>
      <sz val="10"/>
      <color theme="0"/>
      <name val="Arial"/>
      <family val="2"/>
      <scheme val="minor"/>
    </font>
    <font>
      <b/>
      <sz val="14"/>
      <color theme="0" tint="-0.249977111117893"/>
      <name val="Arial"/>
      <family val="2"/>
      <scheme val="minor"/>
    </font>
    <font>
      <b/>
      <u/>
      <sz val="14"/>
      <color theme="3"/>
      <name val="Arial"/>
      <family val="2"/>
      <scheme val="minor"/>
    </font>
    <font>
      <b/>
      <sz val="14"/>
      <color theme="3"/>
      <name val="Arial"/>
      <family val="2"/>
      <scheme val="minor"/>
    </font>
    <font>
      <b/>
      <sz val="14"/>
      <color theme="5" tint="0.499984740745262"/>
      <name val="Arial"/>
      <family val="2"/>
      <scheme val="minor"/>
    </font>
    <font>
      <b/>
      <sz val="14"/>
      <color theme="1"/>
      <name val="Arial"/>
      <family val="2"/>
      <scheme val="minor"/>
    </font>
    <font>
      <sz val="12"/>
      <color theme="1"/>
      <name val="Arial"/>
      <scheme val="minor"/>
    </font>
    <font>
      <sz val="12"/>
      <color theme="1"/>
      <name val="Arial"/>
    </font>
    <font>
      <sz val="11"/>
      <color rgb="FF000000"/>
      <name val="Arial"/>
      <family val="2"/>
    </font>
    <font>
      <sz val="12"/>
      <name val="Arial"/>
      <scheme val="minor"/>
    </font>
    <font>
      <sz val="11"/>
      <color rgb="FF000000"/>
      <name val="Arial"/>
      <scheme val="minor"/>
    </font>
    <font>
      <sz val="11"/>
      <color rgb="FF000000"/>
      <name val="Arial"/>
    </font>
    <font>
      <sz val="11"/>
      <color theme="1"/>
      <name val="Arial"/>
    </font>
    <font>
      <sz val="12"/>
      <color rgb="FF000000"/>
      <name val="Calibri"/>
    </font>
    <font>
      <b/>
      <sz val="12"/>
      <color rgb="FF000000"/>
      <name val="Calibri"/>
    </font>
    <font>
      <b/>
      <sz val="12"/>
      <color theme="1"/>
      <name val="Arial"/>
      <scheme val="minor"/>
    </font>
    <font>
      <sz val="12"/>
      <color rgb="FF000000"/>
      <name val="Arial"/>
      <family val="2"/>
    </font>
    <font>
      <b/>
      <sz val="11"/>
      <color rgb="FF000000"/>
      <name val="Arial"/>
      <scheme val="minor"/>
    </font>
    <font>
      <sz val="11"/>
      <color theme="1"/>
      <name val="Arial"/>
      <family val="2"/>
    </font>
    <font>
      <b/>
      <sz val="11"/>
      <color theme="6" tint="-0.249977111117893"/>
      <name val="Arial"/>
      <family val="2"/>
      <scheme val="minor"/>
    </font>
    <font>
      <b/>
      <sz val="10"/>
      <color theme="6" tint="-0.249977111117893"/>
      <name val="Arial"/>
      <family val="2"/>
      <scheme val="minor"/>
    </font>
    <font>
      <b/>
      <sz val="12"/>
      <color theme="6" tint="-0.249977111117893"/>
      <name val="Arial"/>
      <family val="2"/>
      <scheme val="minor"/>
    </font>
    <font>
      <sz val="10"/>
      <color theme="6" tint="-0.249977111117893"/>
      <name val="Arial"/>
      <family val="2"/>
      <scheme val="minor"/>
    </font>
    <font>
      <sz val="12"/>
      <color theme="6" tint="-0.249977111117893"/>
      <name val="Arial"/>
      <family val="2"/>
      <scheme val="minor"/>
    </font>
    <font>
      <b/>
      <sz val="14"/>
      <color theme="6" tint="-0.249977111117893"/>
      <name val="Arial"/>
      <family val="2"/>
      <scheme val="minor"/>
    </font>
    <font>
      <sz val="7"/>
      <color theme="6" tint="-0.249977111117893"/>
      <name val="Arial"/>
      <family val="2"/>
      <scheme val="minor"/>
    </font>
    <font>
      <b/>
      <sz val="22"/>
      <color theme="2"/>
      <name val="Arial"/>
      <family val="2"/>
      <scheme val="minor"/>
    </font>
    <font>
      <b/>
      <vertAlign val="subscript"/>
      <sz val="10"/>
      <color theme="6" tint="-0.249977111117893"/>
      <name val="Arial"/>
      <family val="2"/>
      <scheme val="minor"/>
    </font>
    <font>
      <u/>
      <sz val="11"/>
      <color theme="10"/>
      <name val="Arial"/>
      <family val="2"/>
      <scheme val="minor"/>
    </font>
  </fonts>
  <fills count="12">
    <fill>
      <patternFill patternType="none"/>
    </fill>
    <fill>
      <patternFill patternType="gray125"/>
    </fill>
    <fill>
      <patternFill patternType="solid">
        <fgColor theme="0"/>
        <bgColor indexed="64"/>
      </patternFill>
    </fill>
    <fill>
      <patternFill patternType="solid">
        <fgColor theme="5" tint="0.89999084444715716"/>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2" tint="0.7999816888943144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4" fillId="0" borderId="0" applyNumberFormat="0" applyFill="0" applyBorder="0" applyAlignment="0" applyProtection="0"/>
  </cellStyleXfs>
  <cellXfs count="181">
    <xf numFmtId="0" fontId="0" fillId="0" borderId="0" xfId="0"/>
    <xf numFmtId="0" fontId="0" fillId="7" borderId="0" xfId="0" applyFill="1"/>
    <xf numFmtId="3" fontId="20" fillId="2" borderId="1" xfId="2" applyNumberFormat="1" applyFont="1" applyFill="1" applyBorder="1" applyAlignment="1">
      <alignment horizontal="center" vertical="center"/>
    </xf>
    <xf numFmtId="0" fontId="2" fillId="2" borderId="0" xfId="0" applyFont="1" applyFill="1" applyAlignment="1">
      <alignment horizontal="left" vertical="center"/>
    </xf>
    <xf numFmtId="9" fontId="20" fillId="2" borderId="1" xfId="1" applyFont="1" applyFill="1" applyBorder="1" applyAlignment="1">
      <alignment horizontal="center" vertical="center"/>
    </xf>
    <xf numFmtId="0" fontId="0" fillId="2" borderId="0" xfId="0" applyFill="1"/>
    <xf numFmtId="0" fontId="7" fillId="2" borderId="0" xfId="0" applyFont="1" applyFill="1" applyAlignment="1">
      <alignment horizontal="center" vertical="center" wrapText="1"/>
    </xf>
    <xf numFmtId="0" fontId="8" fillId="5" borderId="1" xfId="0" applyFont="1" applyFill="1" applyBorder="1" applyAlignment="1">
      <alignment horizontal="center" vertical="center"/>
    </xf>
    <xf numFmtId="3"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0" fontId="0" fillId="0" borderId="1" xfId="0"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xf>
    <xf numFmtId="0" fontId="11" fillId="0" borderId="1" xfId="0" applyFont="1" applyBorder="1" applyAlignment="1">
      <alignment horizontal="center" vertical="center"/>
    </xf>
    <xf numFmtId="0" fontId="11" fillId="2" borderId="0" xfId="0" applyFont="1" applyFill="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xf>
    <xf numFmtId="0" fontId="11" fillId="2" borderId="0" xfId="0" applyFont="1" applyFill="1" applyAlignment="1">
      <alignment horizontal="center" vertical="center" wrapText="1"/>
    </xf>
    <xf numFmtId="0" fontId="11" fillId="0" borderId="3" xfId="0" applyFont="1" applyBorder="1" applyAlignment="1">
      <alignment horizontal="center" vertical="center" wrapText="1"/>
    </xf>
    <xf numFmtId="0" fontId="11" fillId="0" borderId="1" xfId="0" quotePrefix="1" applyFont="1" applyBorder="1" applyAlignment="1">
      <alignment horizontal="center" vertical="center" wrapText="1"/>
    </xf>
    <xf numFmtId="0" fontId="11" fillId="2" borderId="1" xfId="0" applyFont="1" applyFill="1" applyBorder="1" applyAlignment="1">
      <alignment horizontal="center" vertical="center"/>
    </xf>
    <xf numFmtId="164" fontId="11" fillId="2" borderId="1" xfId="1" applyNumberFormat="1" applyFont="1" applyFill="1" applyBorder="1" applyAlignment="1">
      <alignment horizontal="center" vertical="center"/>
    </xf>
    <xf numFmtId="164" fontId="11" fillId="2" borderId="0" xfId="1" applyNumberFormat="1" applyFont="1" applyFill="1" applyBorder="1" applyAlignment="1">
      <alignment horizontal="center" vertical="center"/>
    </xf>
    <xf numFmtId="0" fontId="2" fillId="0" borderId="1" xfId="0" applyFont="1" applyBorder="1" applyAlignment="1">
      <alignment horizontal="left" vertical="center"/>
    </xf>
    <xf numFmtId="0" fontId="14" fillId="0" borderId="1" xfId="0" applyFont="1" applyBorder="1" applyAlignment="1">
      <alignment horizontal="center" vertical="center"/>
    </xf>
    <xf numFmtId="0" fontId="0" fillId="4" borderId="0" xfId="0" applyFill="1"/>
    <xf numFmtId="0" fontId="11" fillId="4" borderId="0" xfId="0" applyFont="1" applyFill="1" applyAlignment="1">
      <alignment horizontal="center" vertical="center"/>
    </xf>
    <xf numFmtId="0" fontId="16" fillId="2" borderId="0" xfId="0" applyFont="1" applyFill="1" applyAlignment="1">
      <alignment horizontal="left" vertical="center"/>
    </xf>
    <xf numFmtId="0" fontId="17" fillId="2" borderId="0" xfId="0" applyFont="1" applyFill="1" applyAlignment="1">
      <alignment horizontal="left" vertical="center"/>
    </xf>
    <xf numFmtId="0" fontId="18" fillId="7" borderId="0" xfId="0" applyFont="1" applyFill="1" applyAlignment="1">
      <alignment horizontal="left" vertical="center"/>
    </xf>
    <xf numFmtId="0" fontId="11" fillId="7" borderId="0" xfId="0" applyFont="1" applyFill="1" applyAlignment="1">
      <alignment horizontal="center" vertical="center"/>
    </xf>
    <xf numFmtId="0" fontId="22" fillId="4" borderId="0" xfId="0" applyFont="1" applyFill="1" applyAlignment="1">
      <alignment horizontal="left" vertical="center"/>
    </xf>
    <xf numFmtId="0" fontId="6" fillId="2" borderId="0" xfId="0" applyFont="1" applyFill="1" applyAlignment="1">
      <alignment horizontal="center" vertical="center"/>
    </xf>
    <xf numFmtId="0" fontId="20" fillId="4" borderId="0" xfId="0" applyFont="1" applyFill="1" applyAlignment="1">
      <alignment horizontal="right"/>
    </xf>
    <xf numFmtId="0" fontId="20" fillId="2" borderId="0" xfId="0" applyFont="1" applyFill="1" applyAlignment="1">
      <alignment horizontal="right"/>
    </xf>
    <xf numFmtId="0" fontId="20" fillId="7" borderId="0" xfId="0" applyFont="1" applyFill="1" applyAlignment="1">
      <alignment horizontal="right"/>
    </xf>
    <xf numFmtId="0" fontId="21" fillId="4" borderId="1" xfId="0" applyFont="1" applyFill="1" applyBorder="1" applyAlignment="1">
      <alignment horizontal="center" vertical="center"/>
    </xf>
    <xf numFmtId="3" fontId="19" fillId="0" borderId="1" xfId="0" applyNumberFormat="1" applyFont="1" applyBorder="1" applyAlignment="1">
      <alignment horizontal="center" vertical="center"/>
    </xf>
    <xf numFmtId="3" fontId="20" fillId="2" borderId="1" xfId="0" applyNumberFormat="1" applyFont="1" applyFill="1" applyBorder="1" applyAlignment="1">
      <alignment horizontal="center" vertical="center"/>
    </xf>
    <xf numFmtId="3" fontId="20" fillId="2" borderId="0" xfId="0" applyNumberFormat="1" applyFont="1" applyFill="1" applyAlignment="1">
      <alignment horizontal="center" vertical="center"/>
    </xf>
    <xf numFmtId="3" fontId="20" fillId="0" borderId="1" xfId="0" applyNumberFormat="1" applyFont="1" applyBorder="1" applyAlignment="1">
      <alignment horizontal="center" vertical="center"/>
    </xf>
    <xf numFmtId="0" fontId="20" fillId="2" borderId="0" xfId="0" applyFont="1" applyFill="1" applyAlignment="1">
      <alignment horizontal="center" vertical="center"/>
    </xf>
    <xf numFmtId="9" fontId="19" fillId="2" borderId="1" xfId="1" quotePrefix="1" applyFont="1" applyFill="1" applyBorder="1" applyAlignment="1">
      <alignment horizontal="center" vertical="center"/>
    </xf>
    <xf numFmtId="9" fontId="19" fillId="2" borderId="1" xfId="1" applyFont="1" applyFill="1" applyBorder="1" applyAlignment="1">
      <alignment horizontal="center" vertical="center"/>
    </xf>
    <xf numFmtId="9" fontId="20" fillId="2" borderId="1" xfId="1" quotePrefix="1" applyFont="1" applyFill="1" applyBorder="1" applyAlignment="1">
      <alignment horizontal="center" vertical="center"/>
    </xf>
    <xf numFmtId="0" fontId="23" fillId="4" borderId="1" xfId="0" applyFont="1" applyFill="1" applyBorder="1" applyAlignment="1">
      <alignment horizontal="center" vertical="center"/>
    </xf>
    <xf numFmtId="0" fontId="20" fillId="0" borderId="0" xfId="0" applyFont="1" applyAlignment="1">
      <alignment horizontal="center" vertical="center"/>
    </xf>
    <xf numFmtId="0" fontId="20" fillId="2" borderId="1" xfId="0" applyFont="1" applyFill="1" applyBorder="1" applyAlignment="1">
      <alignment horizontal="center" vertical="center"/>
    </xf>
    <xf numFmtId="2" fontId="20" fillId="2" borderId="1" xfId="1" applyNumberFormat="1" applyFont="1" applyFill="1" applyBorder="1" applyAlignment="1">
      <alignment horizontal="center" vertical="center"/>
    </xf>
    <xf numFmtId="0" fontId="20" fillId="0" borderId="1" xfId="0" applyFont="1" applyBorder="1" applyAlignment="1">
      <alignment horizontal="center" vertical="center"/>
    </xf>
    <xf numFmtId="164" fontId="20" fillId="2" borderId="1" xfId="1" applyNumberFormat="1" applyFont="1" applyFill="1" applyBorder="1" applyAlignment="1">
      <alignment horizontal="center" vertical="center"/>
    </xf>
    <xf numFmtId="9" fontId="20" fillId="2" borderId="0" xfId="1" applyFont="1" applyFill="1" applyBorder="1" applyAlignment="1">
      <alignment horizontal="center" vertical="center"/>
    </xf>
    <xf numFmtId="165" fontId="20" fillId="0" borderId="1" xfId="0" applyNumberFormat="1" applyFont="1" applyBorder="1" applyAlignment="1">
      <alignment horizontal="center" vertical="center"/>
    </xf>
    <xf numFmtId="2" fontId="20" fillId="0" borderId="1" xfId="0" applyNumberFormat="1" applyFont="1" applyBorder="1" applyAlignment="1">
      <alignment horizontal="center" vertical="center"/>
    </xf>
    <xf numFmtId="167" fontId="20" fillId="0" borderId="1" xfId="0" applyNumberFormat="1" applyFont="1" applyBorder="1" applyAlignment="1">
      <alignment horizontal="center" vertical="center"/>
    </xf>
    <xf numFmtId="166" fontId="20" fillId="0" borderId="1" xfId="0" applyNumberFormat="1" applyFont="1" applyBorder="1" applyAlignment="1">
      <alignment horizontal="center" vertical="center"/>
    </xf>
    <xf numFmtId="164" fontId="20" fillId="0" borderId="1" xfId="1" applyNumberFormat="1" applyFont="1" applyBorder="1" applyAlignment="1">
      <alignment horizontal="center" vertical="center"/>
    </xf>
    <xf numFmtId="164" fontId="20" fillId="2" borderId="0" xfId="1" applyNumberFormat="1" applyFont="1" applyFill="1" applyBorder="1" applyAlignment="1">
      <alignment horizontal="center" vertical="center"/>
    </xf>
    <xf numFmtId="3" fontId="20" fillId="2" borderId="1" xfId="1" applyNumberFormat="1" applyFont="1" applyFill="1" applyBorder="1" applyAlignment="1">
      <alignment horizontal="center" vertical="center"/>
    </xf>
    <xf numFmtId="3" fontId="20" fillId="2" borderId="0" xfId="1" applyNumberFormat="1" applyFont="1" applyFill="1" applyBorder="1" applyAlignment="1">
      <alignment horizontal="center" vertical="center"/>
    </xf>
    <xf numFmtId="164" fontId="19" fillId="2" borderId="1" xfId="1" applyNumberFormat="1" applyFont="1" applyFill="1" applyBorder="1" applyAlignment="1">
      <alignment horizontal="center" vertical="center"/>
    </xf>
    <xf numFmtId="165" fontId="20" fillId="2" borderId="1" xfId="0" applyNumberFormat="1" applyFont="1" applyFill="1" applyBorder="1" applyAlignment="1">
      <alignment horizontal="center" vertical="center"/>
    </xf>
    <xf numFmtId="10" fontId="25" fillId="2" borderId="1" xfId="0" applyNumberFormat="1" applyFont="1" applyFill="1" applyBorder="1" applyAlignment="1">
      <alignment horizontal="center" vertical="center"/>
    </xf>
    <xf numFmtId="10" fontId="25" fillId="2" borderId="1" xfId="1" applyNumberFormat="1" applyFont="1" applyFill="1" applyBorder="1" applyAlignment="1">
      <alignment horizontal="center" vertical="center"/>
    </xf>
    <xf numFmtId="2" fontId="26"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2" fillId="2" borderId="1" xfId="0" applyFont="1" applyFill="1" applyBorder="1" applyAlignment="1">
      <alignment horizontal="left" vertical="center"/>
    </xf>
    <xf numFmtId="3" fontId="19"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30" fillId="8" borderId="0" xfId="0" applyFont="1" applyFill="1" applyAlignment="1">
      <alignment horizontal="left" vertical="center"/>
    </xf>
    <xf numFmtId="0" fontId="31" fillId="8" borderId="0" xfId="0" applyFont="1" applyFill="1" applyAlignment="1">
      <alignment horizontal="center" vertical="center"/>
    </xf>
    <xf numFmtId="0" fontId="32" fillId="8" borderId="0" xfId="0" applyFont="1" applyFill="1" applyAlignment="1">
      <alignment horizontal="right"/>
    </xf>
    <xf numFmtId="0" fontId="33" fillId="8" borderId="0" xfId="0" applyFont="1" applyFill="1"/>
    <xf numFmtId="0" fontId="34" fillId="3" borderId="0" xfId="0" applyFont="1" applyFill="1" applyAlignment="1">
      <alignment horizontal="left" vertical="center"/>
    </xf>
    <xf numFmtId="0" fontId="35" fillId="3" borderId="0" xfId="0" applyFont="1" applyFill="1" applyAlignment="1">
      <alignment horizontal="center" vertical="center"/>
    </xf>
    <xf numFmtId="0" fontId="36" fillId="3" borderId="0" xfId="0" applyFont="1" applyFill="1" applyAlignment="1">
      <alignment horizontal="right"/>
    </xf>
    <xf numFmtId="0" fontId="37" fillId="3" borderId="0" xfId="0" applyFont="1" applyFill="1"/>
    <xf numFmtId="0" fontId="38" fillId="5" borderId="0" xfId="0" applyFont="1" applyFill="1" applyAlignment="1">
      <alignment horizontal="center" vertical="center"/>
    </xf>
    <xf numFmtId="0" fontId="39" fillId="9" borderId="0" xfId="0" applyFont="1" applyFill="1" applyAlignment="1">
      <alignment horizontal="left" vertical="center"/>
    </xf>
    <xf numFmtId="0" fontId="39" fillId="9" borderId="0" xfId="0" applyFont="1" applyFill="1" applyAlignment="1">
      <alignment horizontal="center" vertical="center"/>
    </xf>
    <xf numFmtId="0" fontId="40" fillId="2" borderId="0" xfId="0" applyFont="1" applyFill="1" applyAlignment="1">
      <alignment horizontal="left" vertical="center"/>
    </xf>
    <xf numFmtId="0" fontId="41" fillId="10" borderId="0" xfId="0" applyFont="1" applyFill="1" applyAlignment="1">
      <alignment horizontal="left" vertical="center"/>
    </xf>
    <xf numFmtId="0" fontId="41" fillId="10" borderId="0" xfId="0" applyFont="1" applyFill="1" applyAlignment="1">
      <alignment horizontal="center" vertical="center"/>
    </xf>
    <xf numFmtId="3" fontId="8" fillId="5" borderId="1" xfId="1" applyNumberFormat="1" applyFont="1" applyFill="1" applyBorder="1" applyAlignment="1">
      <alignment horizontal="center" vertical="center" wrapText="1"/>
    </xf>
    <xf numFmtId="0" fontId="42" fillId="2" borderId="0" xfId="0" applyFont="1" applyFill="1" applyAlignment="1">
      <alignment horizontal="left" vertical="center"/>
    </xf>
    <xf numFmtId="0" fontId="24" fillId="2" borderId="0" xfId="0" applyFont="1" applyFill="1" applyAlignment="1">
      <alignment horizontal="center" vertical="center"/>
    </xf>
    <xf numFmtId="0" fontId="10" fillId="2" borderId="0" xfId="0" applyFont="1" applyFill="1" applyAlignment="1">
      <alignment horizontal="left" vertical="center"/>
    </xf>
    <xf numFmtId="0" fontId="13" fillId="2" borderId="0" xfId="0" applyFont="1" applyFill="1" applyAlignment="1">
      <alignment horizontal="center" vertical="center"/>
    </xf>
    <xf numFmtId="0" fontId="43" fillId="5" borderId="0" xfId="0" applyFont="1" applyFill="1" applyAlignment="1">
      <alignment horizontal="left" vertical="center"/>
    </xf>
    <xf numFmtId="164" fontId="6" fillId="6" borderId="1" xfId="1" applyNumberFormat="1" applyFont="1" applyFill="1" applyBorder="1" applyAlignment="1">
      <alignment horizontal="center" vertical="center"/>
    </xf>
    <xf numFmtId="0" fontId="44" fillId="2" borderId="0" xfId="0" applyFont="1" applyFill="1" applyAlignment="1">
      <alignment horizontal="center" vertical="center"/>
    </xf>
    <xf numFmtId="0" fontId="0" fillId="2" borderId="1" xfId="0" applyFill="1" applyBorder="1" applyAlignment="1">
      <alignment horizontal="center" vertical="center"/>
    </xf>
    <xf numFmtId="9" fontId="20" fillId="2" borderId="1" xfId="0" applyNumberFormat="1" applyFont="1" applyFill="1" applyBorder="1" applyAlignment="1">
      <alignment horizontal="center" vertical="center"/>
    </xf>
    <xf numFmtId="0" fontId="23" fillId="4" borderId="4" xfId="0" applyFont="1" applyFill="1" applyBorder="1" applyAlignment="1">
      <alignment horizontal="center" vertical="center"/>
    </xf>
    <xf numFmtId="164" fontId="5" fillId="2" borderId="1" xfId="1" applyNumberFormat="1" applyFont="1" applyFill="1" applyBorder="1" applyAlignment="1">
      <alignment horizontal="center" vertical="center"/>
    </xf>
    <xf numFmtId="10" fontId="20" fillId="2" borderId="1" xfId="1" applyNumberFormat="1" applyFont="1" applyFill="1" applyBorder="1" applyAlignment="1">
      <alignment horizontal="center" vertical="center"/>
    </xf>
    <xf numFmtId="164" fontId="20" fillId="2" borderId="1" xfId="0" applyNumberFormat="1" applyFont="1" applyFill="1" applyBorder="1" applyAlignment="1">
      <alignment horizontal="center" vertical="center"/>
    </xf>
    <xf numFmtId="1" fontId="20" fillId="2" borderId="1" xfId="0" applyNumberFormat="1" applyFont="1" applyFill="1" applyBorder="1" applyAlignment="1">
      <alignment horizontal="center" vertical="center"/>
    </xf>
    <xf numFmtId="0" fontId="45" fillId="2" borderId="0" xfId="0" applyFont="1" applyFill="1" applyAlignment="1">
      <alignment horizontal="center" vertical="center" wrapText="1"/>
    </xf>
    <xf numFmtId="0" fontId="29" fillId="2" borderId="0" xfId="0" applyFont="1" applyFill="1" applyAlignment="1">
      <alignment horizontal="center" vertical="center"/>
    </xf>
    <xf numFmtId="0" fontId="0" fillId="2" borderId="0" xfId="0" applyFill="1" applyAlignment="1">
      <alignment horizontal="left" vertical="center" wrapText="1"/>
    </xf>
    <xf numFmtId="3" fontId="20" fillId="2" borderId="1" xfId="0" applyNumberFormat="1" applyFont="1" applyFill="1" applyBorder="1" applyAlignment="1">
      <alignment horizontal="left" vertical="center"/>
    </xf>
    <xf numFmtId="3" fontId="8" fillId="5" borderId="1" xfId="0" applyNumberFormat="1" applyFont="1" applyFill="1" applyBorder="1" applyAlignment="1">
      <alignment horizontal="left" vertical="center"/>
    </xf>
    <xf numFmtId="3" fontId="19" fillId="2" borderId="0" xfId="0" applyNumberFormat="1" applyFont="1" applyFill="1" applyAlignment="1">
      <alignment horizontal="center" vertical="center"/>
    </xf>
    <xf numFmtId="0" fontId="2" fillId="2" borderId="5" xfId="0" applyFont="1" applyFill="1" applyBorder="1" applyAlignment="1">
      <alignment horizontal="center" vertical="center"/>
    </xf>
    <xf numFmtId="3" fontId="20" fillId="2" borderId="2" xfId="0" applyNumberFormat="1" applyFont="1" applyFill="1" applyBorder="1" applyAlignment="1">
      <alignment horizontal="left" vertical="center"/>
    </xf>
    <xf numFmtId="0" fontId="47" fillId="2" borderId="0" xfId="0" applyFont="1" applyFill="1" applyAlignment="1">
      <alignment horizontal="left" vertical="center"/>
    </xf>
    <xf numFmtId="0" fontId="50" fillId="2" borderId="0" xfId="0" applyFont="1" applyFill="1" applyAlignment="1">
      <alignment horizontal="left" vertical="center"/>
    </xf>
    <xf numFmtId="0" fontId="51" fillId="2" borderId="0" xfId="0" applyFont="1" applyFill="1" applyAlignment="1">
      <alignment horizontal="left" vertical="center"/>
    </xf>
    <xf numFmtId="3" fontId="0" fillId="2" borderId="0" xfId="0" applyNumberFormat="1" applyFill="1"/>
    <xf numFmtId="9" fontId="0" fillId="2" borderId="0" xfId="1" applyFont="1" applyFill="1"/>
    <xf numFmtId="164" fontId="52" fillId="2" borderId="1" xfId="1" applyNumberFormat="1" applyFont="1" applyFill="1" applyBorder="1" applyAlignment="1">
      <alignment horizontal="center" vertical="center"/>
    </xf>
    <xf numFmtId="164" fontId="53" fillId="2" borderId="1" xfId="1" applyNumberFormat="1" applyFont="1" applyFill="1" applyBorder="1" applyAlignment="1">
      <alignment horizontal="center" vertical="center" wrapText="1"/>
    </xf>
    <xf numFmtId="0" fontId="52" fillId="2" borderId="1" xfId="0" applyFont="1" applyFill="1" applyBorder="1" applyAlignment="1">
      <alignment horizontal="center" vertical="center"/>
    </xf>
    <xf numFmtId="0" fontId="54" fillId="11" borderId="0" xfId="0" applyFont="1" applyFill="1" applyAlignment="1">
      <alignment wrapText="1"/>
    </xf>
    <xf numFmtId="165" fontId="52" fillId="2" borderId="1" xfId="0" applyNumberFormat="1" applyFont="1" applyFill="1" applyBorder="1" applyAlignment="1">
      <alignment horizontal="center" vertical="center"/>
    </xf>
    <xf numFmtId="164" fontId="55" fillId="2" borderId="1" xfId="1" applyNumberFormat="1" applyFont="1" applyFill="1" applyBorder="1" applyAlignment="1">
      <alignment horizontal="center" vertical="center"/>
    </xf>
    <xf numFmtId="3" fontId="53" fillId="2" borderId="1" xfId="0" applyNumberFormat="1" applyFont="1" applyFill="1" applyBorder="1" applyAlignment="1">
      <alignment horizontal="center" vertical="center" wrapText="1"/>
    </xf>
    <xf numFmtId="3" fontId="53" fillId="2" borderId="1" xfId="0" applyNumberFormat="1" applyFont="1" applyFill="1" applyBorder="1" applyAlignment="1">
      <alignment horizontal="center" vertical="center"/>
    </xf>
    <xf numFmtId="0" fontId="58" fillId="0" borderId="1" xfId="0" applyFont="1" applyBorder="1" applyAlignment="1">
      <alignment horizontal="left" vertical="center" wrapText="1"/>
    </xf>
    <xf numFmtId="0" fontId="59" fillId="2" borderId="1" xfId="0" applyFont="1" applyFill="1" applyBorder="1" applyAlignment="1">
      <alignment horizontal="center" vertical="center"/>
    </xf>
    <xf numFmtId="2" fontId="60" fillId="2" borderId="1" xfId="0" applyNumberFormat="1" applyFont="1" applyFill="1" applyBorder="1" applyAlignment="1">
      <alignment horizontal="center" vertical="center"/>
    </xf>
    <xf numFmtId="164" fontId="24" fillId="2" borderId="0" xfId="0" applyNumberFormat="1" applyFont="1" applyFill="1" applyAlignment="1">
      <alignment horizontal="center" vertical="center"/>
    </xf>
    <xf numFmtId="4" fontId="61" fillId="2" borderId="1" xfId="0" applyNumberFormat="1" applyFont="1" applyFill="1" applyBorder="1" applyAlignment="1">
      <alignment horizontal="center" vertical="center"/>
    </xf>
    <xf numFmtId="4" fontId="19" fillId="2" borderId="1" xfId="0" applyNumberFormat="1"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left" vertical="center" indent="1"/>
    </xf>
    <xf numFmtId="0" fontId="0" fillId="0" borderId="1" xfId="0" applyBorder="1" applyAlignment="1">
      <alignment horizontal="center" vertical="center"/>
    </xf>
    <xf numFmtId="164" fontId="62" fillId="2" borderId="1" xfId="1" applyNumberFormat="1" applyFont="1" applyFill="1" applyBorder="1" applyAlignment="1">
      <alignment horizontal="center" vertical="center" wrapText="1"/>
    </xf>
    <xf numFmtId="0" fontId="0" fillId="0" borderId="3" xfId="0" applyBorder="1" applyAlignment="1">
      <alignment horizontal="center" vertical="center" wrapText="1"/>
    </xf>
    <xf numFmtId="0" fontId="22" fillId="4" borderId="0" xfId="0" applyFont="1" applyFill="1" applyAlignment="1">
      <alignment horizontal="center" vertical="center"/>
    </xf>
    <xf numFmtId="0" fontId="0" fillId="2" borderId="0" xfId="0" applyFill="1" applyAlignment="1">
      <alignment horizontal="center" vertical="center"/>
    </xf>
    <xf numFmtId="0" fontId="51" fillId="2" borderId="0" xfId="0" applyFont="1" applyFill="1" applyAlignment="1">
      <alignment horizontal="center" vertical="center"/>
    </xf>
    <xf numFmtId="0" fontId="18" fillId="7" borderId="0" xfId="0" applyFont="1" applyFill="1" applyAlignment="1">
      <alignment horizontal="center" vertical="center"/>
    </xf>
    <xf numFmtId="0" fontId="16" fillId="2" borderId="0" xfId="0" applyFont="1" applyFill="1" applyAlignment="1">
      <alignment horizontal="center" vertical="center"/>
    </xf>
    <xf numFmtId="0" fontId="0" fillId="2" borderId="0" xfId="0" applyFill="1" applyAlignment="1">
      <alignment horizontal="center" vertical="center" wrapText="1"/>
    </xf>
    <xf numFmtId="0" fontId="17" fillId="2" borderId="0" xfId="0" applyFont="1" applyFill="1" applyAlignment="1">
      <alignment horizontal="center" vertical="center"/>
    </xf>
    <xf numFmtId="0" fontId="2" fillId="2" borderId="0" xfId="0" applyFont="1" applyFill="1" applyAlignment="1">
      <alignment horizontal="center" vertical="center"/>
    </xf>
    <xf numFmtId="0" fontId="28" fillId="2" borderId="0" xfId="0" applyFont="1" applyFill="1" applyAlignment="1">
      <alignment horizontal="center" vertical="center"/>
    </xf>
    <xf numFmtId="0" fontId="4" fillId="2" borderId="0" xfId="0" applyFont="1" applyFill="1" applyAlignment="1">
      <alignment horizontal="center" vertical="center"/>
    </xf>
    <xf numFmtId="0" fontId="43" fillId="5" borderId="0" xfId="0" applyFont="1" applyFill="1" applyAlignment="1">
      <alignment horizontal="center" vertical="center"/>
    </xf>
    <xf numFmtId="0" fontId="47" fillId="2" borderId="0" xfId="0" applyFont="1" applyFill="1" applyAlignment="1">
      <alignment horizontal="center" vertical="center"/>
    </xf>
    <xf numFmtId="0" fontId="9" fillId="2" borderId="0" xfId="0" applyFont="1" applyFill="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34" fillId="3" borderId="0" xfId="0" applyFont="1" applyFill="1" applyAlignment="1">
      <alignment horizontal="center" vertical="center"/>
    </xf>
    <xf numFmtId="0" fontId="50" fillId="2" borderId="0" xfId="0" applyFont="1" applyFill="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30" fillId="8" borderId="0" xfId="0" applyFont="1" applyFill="1" applyAlignment="1">
      <alignment horizontal="center" vertical="center"/>
    </xf>
    <xf numFmtId="0" fontId="40" fillId="2" borderId="0" xfId="0" applyFont="1" applyFill="1" applyAlignment="1">
      <alignment horizontal="center" vertical="center"/>
    </xf>
    <xf numFmtId="0" fontId="42" fillId="2" borderId="0" xfId="0" applyFont="1" applyFill="1" applyAlignment="1">
      <alignment horizontal="center" vertical="center"/>
    </xf>
    <xf numFmtId="0" fontId="10" fillId="2" borderId="0" xfId="0" applyFont="1" applyFill="1" applyAlignment="1">
      <alignment horizontal="center" vertical="center"/>
    </xf>
    <xf numFmtId="0" fontId="64" fillId="0" borderId="1" xfId="0" applyFont="1" applyBorder="1" applyAlignment="1">
      <alignment horizontal="left" vertical="center" wrapText="1"/>
    </xf>
    <xf numFmtId="0" fontId="0" fillId="0" borderId="1" xfId="0" applyFont="1" applyBorder="1" applyAlignment="1">
      <alignment horizontal="left" vertical="center" wrapText="1"/>
    </xf>
    <xf numFmtId="0" fontId="65" fillId="2" borderId="1" xfId="0" applyFont="1" applyFill="1" applyBorder="1" applyAlignment="1">
      <alignment horizontal="left" vertical="center"/>
    </xf>
    <xf numFmtId="0" fontId="4" fillId="0" borderId="1" xfId="0" applyFont="1" applyBorder="1" applyAlignment="1">
      <alignment horizontal="center" vertical="center"/>
    </xf>
    <xf numFmtId="0" fontId="66" fillId="0" borderId="1" xfId="0" applyFont="1" applyBorder="1" applyAlignment="1">
      <alignment horizontal="center" vertical="center"/>
    </xf>
    <xf numFmtId="3" fontId="67" fillId="2" borderId="1" xfId="0" applyNumberFormat="1" applyFont="1" applyFill="1" applyBorder="1" applyAlignment="1">
      <alignment horizontal="center" vertical="center"/>
    </xf>
    <xf numFmtId="0" fontId="66" fillId="2" borderId="1" xfId="0" applyFont="1" applyFill="1" applyBorder="1" applyAlignment="1">
      <alignment horizontal="center" vertical="center"/>
    </xf>
    <xf numFmtId="9" fontId="67" fillId="2" borderId="1" xfId="1" applyFont="1" applyFill="1" applyBorder="1" applyAlignment="1">
      <alignment horizontal="center" vertical="center"/>
    </xf>
    <xf numFmtId="0" fontId="68" fillId="2" borderId="0" xfId="0" applyFont="1" applyFill="1" applyAlignment="1">
      <alignment horizontal="center" vertical="center"/>
    </xf>
    <xf numFmtId="0" fontId="69" fillId="2" borderId="0" xfId="0" applyFont="1" applyFill="1" applyAlignment="1">
      <alignment horizontal="center" vertical="center"/>
    </xf>
    <xf numFmtId="2" fontId="67" fillId="2" borderId="1" xfId="1" applyNumberFormat="1" applyFont="1" applyFill="1" applyBorder="1" applyAlignment="1">
      <alignment horizontal="center" vertical="center"/>
    </xf>
    <xf numFmtId="0" fontId="70" fillId="2" borderId="0" xfId="0" applyFont="1" applyFill="1" applyAlignment="1">
      <alignment horizontal="left" vertical="center"/>
    </xf>
    <xf numFmtId="0" fontId="71" fillId="5" borderId="1" xfId="0" applyFont="1" applyFill="1" applyBorder="1" applyAlignment="1">
      <alignment horizontal="center" vertical="center"/>
    </xf>
    <xf numFmtId="164" fontId="67" fillId="2" borderId="1" xfId="1" applyNumberFormat="1" applyFont="1" applyFill="1" applyBorder="1" applyAlignment="1">
      <alignment horizontal="center" vertical="center"/>
    </xf>
    <xf numFmtId="0" fontId="14" fillId="2" borderId="0" xfId="0" applyFont="1" applyFill="1" applyAlignment="1">
      <alignment horizontal="center" vertical="center"/>
    </xf>
    <xf numFmtId="4" fontId="67" fillId="2" borderId="1" xfId="0" applyNumberFormat="1" applyFont="1" applyFill="1" applyBorder="1" applyAlignment="1">
      <alignment horizontal="center" vertical="center"/>
    </xf>
    <xf numFmtId="0" fontId="0" fillId="2" borderId="0" xfId="0" applyFill="1" applyBorder="1" applyAlignment="1">
      <alignment horizontal="left" vertical="center"/>
    </xf>
    <xf numFmtId="0" fontId="0" fillId="2" borderId="0" xfId="0" applyFill="1" applyBorder="1" applyAlignment="1">
      <alignment horizontal="center" vertical="center"/>
    </xf>
    <xf numFmtId="2" fontId="20" fillId="2" borderId="1" xfId="0" applyNumberFormat="1" applyFont="1" applyFill="1" applyBorder="1" applyAlignment="1">
      <alignment horizontal="center" vertical="center"/>
    </xf>
    <xf numFmtId="0" fontId="0" fillId="2" borderId="0" xfId="0" applyFill="1" applyAlignment="1">
      <alignment horizontal="right" vertical="center" indent="1"/>
    </xf>
    <xf numFmtId="0" fontId="74" fillId="2" borderId="0" xfId="4" applyFill="1" applyAlignment="1">
      <alignment horizontal="left" vertical="center"/>
    </xf>
    <xf numFmtId="0" fontId="56" fillId="2" borderId="0" xfId="0" applyFont="1" applyFill="1" applyAlignment="1">
      <alignment horizontal="left" vertical="center" wrapText="1"/>
    </xf>
    <xf numFmtId="0" fontId="0" fillId="2" borderId="0" xfId="0" applyFill="1" applyAlignment="1">
      <alignment horizontal="left" vertical="center" wrapText="1"/>
    </xf>
  </cellXfs>
  <cellStyles count="5">
    <cellStyle name="Lien hypertexte" xfId="4" builtinId="8"/>
    <cellStyle name="Milliers" xfId="2" builtinId="3"/>
    <cellStyle name="Milliers 2" xfId="3" xr:uid="{B37BF970-F53A-4E34-9E51-CC9C3F296133}"/>
    <cellStyle name="Normal" xfId="0" builtinId="0"/>
    <cellStyle name="Pourcentage" xfId="1" builtinId="5"/>
  </cellStyles>
  <dxfs count="0"/>
  <tableStyles count="0" defaultTableStyle="TableStyleMedium2" defaultPivotStyle="PivotStyleLight16"/>
  <colors>
    <mruColors>
      <color rgb="FFAFF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1 all colors">
  <a:themeElements>
    <a:clrScheme name="Personnalisé 295">
      <a:dk1>
        <a:srgbClr val="000000"/>
      </a:dk1>
      <a:lt1>
        <a:srgbClr val="FFFFFF"/>
      </a:lt1>
      <a:dk2>
        <a:srgbClr val="F67536"/>
      </a:dk2>
      <a:lt2>
        <a:srgbClr val="FFC228"/>
      </a:lt2>
      <a:accent1>
        <a:srgbClr val="77B7FC"/>
      </a:accent1>
      <a:accent2>
        <a:srgbClr val="030F40"/>
      </a:accent2>
      <a:accent3>
        <a:srgbClr val="AADC14"/>
      </a:accent3>
      <a:accent4>
        <a:srgbClr val="FFFFFF"/>
      </a:accent4>
      <a:accent5>
        <a:srgbClr val="FFFFFF"/>
      </a:accent5>
      <a:accent6>
        <a:srgbClr val="FFFFFF"/>
      </a:accent6>
      <a:hlink>
        <a:srgbClr val="000000"/>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Thème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ème1 all colors" id="{1BA18B4E-A24B-4E51-8C1A-FCE0FC4F6B3E}" vid="{36A07176-F03D-48A7-AE96-365794FDC5FB}"/>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ez.com/-/media/suez-shared/files/publication-docs/pdf-english/suez-2024-sustainability-statement.pdf?h=512&amp;w=512&amp;v=1&amp;d=00010101T000000Z&amp;open=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0E863-3A67-47AA-9181-E1DAD18DAACF}">
  <sheetPr>
    <tabColor rgb="FFFFFF00"/>
  </sheetPr>
  <dimension ref="A1:L435"/>
  <sheetViews>
    <sheetView tabSelected="1" zoomScaleNormal="100" workbookViewId="0">
      <pane ySplit="6" topLeftCell="A82" activePane="bottomLeft" state="frozen"/>
      <selection activeCell="B1" sqref="B1"/>
      <selection pane="bottomLeft" activeCell="A86" sqref="A86:A90"/>
    </sheetView>
  </sheetViews>
  <sheetFormatPr baseColWidth="10" defaultColWidth="11.125" defaultRowHeight="15" outlineLevelRow="1" x14ac:dyDescent="0.2"/>
  <cols>
    <col min="1" max="1" width="82.875" style="12" customWidth="1"/>
    <col min="2" max="2" width="9.875" style="136" customWidth="1"/>
    <col min="3" max="3" width="15.75" style="18" customWidth="1"/>
    <col min="4" max="7" width="21" style="38" customWidth="1"/>
    <col min="8" max="8" width="164.125" style="5" customWidth="1"/>
    <col min="9" max="9" width="85.375" style="5" customWidth="1"/>
    <col min="10" max="16384" width="11.125" style="5"/>
  </cols>
  <sheetData>
    <row r="1" spans="1:8" s="29" customFormat="1" ht="28.35" customHeight="1" x14ac:dyDescent="0.2">
      <c r="A1" s="35" t="s">
        <v>314</v>
      </c>
      <c r="B1" s="135"/>
      <c r="C1" s="30"/>
      <c r="D1" s="37"/>
      <c r="E1" s="37"/>
      <c r="F1" s="37"/>
      <c r="G1" s="37"/>
    </row>
    <row r="2" spans="1:8" ht="14.1" customHeight="1" x14ac:dyDescent="0.2">
      <c r="A2" s="177" t="s">
        <v>340</v>
      </c>
      <c r="B2" s="178" t="s">
        <v>345</v>
      </c>
    </row>
    <row r="3" spans="1:8" ht="22.35" customHeight="1" x14ac:dyDescent="0.2">
      <c r="A3" s="113" t="s">
        <v>0</v>
      </c>
      <c r="B3" s="137"/>
    </row>
    <row r="4" spans="1:8" ht="156" customHeight="1" x14ac:dyDescent="0.2">
      <c r="A4" s="179" t="s">
        <v>306</v>
      </c>
      <c r="B4" s="180"/>
      <c r="C4" s="180"/>
      <c r="D4" s="180"/>
      <c r="E4" s="180"/>
      <c r="F4" s="180"/>
      <c r="G4" s="180"/>
    </row>
    <row r="6" spans="1:8" ht="36.6" customHeight="1" x14ac:dyDescent="0.2">
      <c r="A6" s="131" t="s">
        <v>1</v>
      </c>
      <c r="B6" s="130" t="s">
        <v>305</v>
      </c>
      <c r="C6" s="40" t="s">
        <v>2</v>
      </c>
      <c r="D6" s="40">
        <v>2021</v>
      </c>
      <c r="E6" s="40">
        <v>2022</v>
      </c>
      <c r="F6" s="40">
        <v>2023</v>
      </c>
      <c r="G6" s="40">
        <v>2024</v>
      </c>
    </row>
    <row r="8" spans="1:8" ht="27.75" x14ac:dyDescent="0.2">
      <c r="A8" s="33" t="s">
        <v>3</v>
      </c>
      <c r="B8" s="138"/>
      <c r="C8" s="34"/>
      <c r="D8" s="39"/>
      <c r="E8" s="39"/>
      <c r="F8" s="39"/>
      <c r="G8" s="39"/>
      <c r="H8" s="1"/>
    </row>
    <row r="9" spans="1:8" ht="20.45" customHeight="1" x14ac:dyDescent="0.2">
      <c r="A9" s="31"/>
      <c r="B9" s="139"/>
    </row>
    <row r="10" spans="1:8" ht="20.45" customHeight="1" x14ac:dyDescent="0.2">
      <c r="A10" s="31" t="s">
        <v>4</v>
      </c>
      <c r="B10" s="139"/>
      <c r="D10" s="104"/>
      <c r="E10" s="104"/>
      <c r="F10" s="104"/>
      <c r="G10" s="104"/>
    </row>
    <row r="11" spans="1:8" ht="20.45" customHeight="1" outlineLevel="1" x14ac:dyDescent="0.2">
      <c r="A11" s="180" t="s">
        <v>302</v>
      </c>
      <c r="B11" s="180"/>
      <c r="C11" s="180"/>
      <c r="D11" s="180"/>
      <c r="E11" s="180"/>
      <c r="F11" s="180"/>
      <c r="G11" s="180"/>
    </row>
    <row r="12" spans="1:8" ht="20.45" customHeight="1" outlineLevel="1" x14ac:dyDescent="0.2">
      <c r="A12" s="105"/>
      <c r="B12" s="140"/>
      <c r="C12" s="105"/>
      <c r="D12" s="105"/>
      <c r="E12" s="105"/>
      <c r="F12" s="105"/>
      <c r="G12" s="105"/>
    </row>
    <row r="13" spans="1:8" ht="20.45" customHeight="1" outlineLevel="1" x14ac:dyDescent="0.2">
      <c r="D13" s="40" t="s">
        <v>5</v>
      </c>
      <c r="E13" s="40" t="s">
        <v>6</v>
      </c>
      <c r="F13" s="40" t="s">
        <v>7</v>
      </c>
      <c r="G13" s="40" t="s">
        <v>8</v>
      </c>
    </row>
    <row r="14" spans="1:8" ht="20.45" customHeight="1" outlineLevel="1" x14ac:dyDescent="0.2">
      <c r="A14" s="27" t="s">
        <v>9</v>
      </c>
      <c r="B14" s="132" t="s">
        <v>307</v>
      </c>
      <c r="C14" s="28" t="s">
        <v>10</v>
      </c>
      <c r="D14" s="41">
        <v>3989136</v>
      </c>
      <c r="E14" s="41">
        <v>3924770</v>
      </c>
      <c r="F14" s="41">
        <v>3720801</v>
      </c>
      <c r="G14" s="41">
        <v>3625219</v>
      </c>
    </row>
    <row r="15" spans="1:8" ht="20.45" customHeight="1" outlineLevel="1" x14ac:dyDescent="0.2">
      <c r="A15" s="11" t="s">
        <v>11</v>
      </c>
      <c r="B15" s="132" t="s">
        <v>307</v>
      </c>
      <c r="C15" s="17" t="s">
        <v>12</v>
      </c>
      <c r="D15" s="42">
        <v>159430.51879267173</v>
      </c>
      <c r="E15" s="42">
        <v>150305.35034525051</v>
      </c>
      <c r="F15" s="42">
        <v>176019.3133880946</v>
      </c>
      <c r="G15" s="42">
        <v>176933.65966648507</v>
      </c>
    </row>
    <row r="16" spans="1:8" ht="20.45" customHeight="1" outlineLevel="1" x14ac:dyDescent="0.2">
      <c r="A16" s="11" t="s">
        <v>13</v>
      </c>
      <c r="B16" s="132" t="s">
        <v>307</v>
      </c>
      <c r="C16" s="17" t="s">
        <v>12</v>
      </c>
      <c r="D16" s="42">
        <v>2113344.5581104117</v>
      </c>
      <c r="E16" s="42">
        <v>2026553.9375757279</v>
      </c>
      <c r="F16" s="42">
        <v>1859495.5935853976</v>
      </c>
      <c r="G16" s="42">
        <v>1753670.3397725669</v>
      </c>
    </row>
    <row r="17" spans="1:7" ht="20.45" customHeight="1" outlineLevel="1" x14ac:dyDescent="0.2">
      <c r="A17" s="11" t="s">
        <v>14</v>
      </c>
      <c r="B17" s="132" t="s">
        <v>307</v>
      </c>
      <c r="C17" s="17" t="s">
        <v>12</v>
      </c>
      <c r="D17" s="42">
        <v>1716360.8392209103</v>
      </c>
      <c r="E17" s="42">
        <v>1747910.9050374369</v>
      </c>
      <c r="F17" s="42">
        <v>1685285.9500219917</v>
      </c>
      <c r="G17" s="42">
        <v>1694615.4414408761</v>
      </c>
    </row>
    <row r="18" spans="1:7" ht="20.45" customHeight="1" outlineLevel="1" x14ac:dyDescent="0.2">
      <c r="D18" s="43"/>
      <c r="E18" s="43"/>
      <c r="F18" s="43"/>
      <c r="G18" s="43"/>
    </row>
    <row r="19" spans="1:7" ht="20.45" customHeight="1" outlineLevel="1" x14ac:dyDescent="0.2">
      <c r="D19" s="40" t="s">
        <v>5</v>
      </c>
      <c r="E19" s="40" t="s">
        <v>6</v>
      </c>
      <c r="F19" s="40" t="s">
        <v>7</v>
      </c>
      <c r="G19" s="40" t="s">
        <v>8</v>
      </c>
    </row>
    <row r="20" spans="1:7" ht="20.45" customHeight="1" outlineLevel="1" x14ac:dyDescent="0.2">
      <c r="A20" s="27" t="s">
        <v>15</v>
      </c>
      <c r="B20" s="132" t="s">
        <v>307</v>
      </c>
      <c r="C20" s="28" t="s">
        <v>10</v>
      </c>
      <c r="D20" s="41">
        <v>884767</v>
      </c>
      <c r="E20" s="41">
        <v>676004</v>
      </c>
      <c r="F20" s="41">
        <v>534881</v>
      </c>
      <c r="G20" s="41">
        <v>512973</v>
      </c>
    </row>
    <row r="21" spans="1:7" ht="20.45" customHeight="1" outlineLevel="1" x14ac:dyDescent="0.2">
      <c r="A21" s="11" t="s">
        <v>16</v>
      </c>
      <c r="B21" s="132" t="s">
        <v>307</v>
      </c>
      <c r="C21" s="17" t="s">
        <v>12</v>
      </c>
      <c r="D21" s="44">
        <v>846134</v>
      </c>
      <c r="E21" s="44">
        <v>646183</v>
      </c>
      <c r="F21" s="44">
        <v>503997</v>
      </c>
      <c r="G21" s="44">
        <v>478570</v>
      </c>
    </row>
    <row r="22" spans="1:7" ht="20.45" customHeight="1" outlineLevel="1" x14ac:dyDescent="0.2">
      <c r="A22" s="11" t="s">
        <v>17</v>
      </c>
      <c r="B22" s="132" t="s">
        <v>307</v>
      </c>
      <c r="C22" s="17" t="s">
        <v>12</v>
      </c>
      <c r="D22" s="44">
        <v>32184</v>
      </c>
      <c r="E22" s="44">
        <v>25538</v>
      </c>
      <c r="F22" s="44">
        <v>27192</v>
      </c>
      <c r="G22" s="44">
        <v>30655</v>
      </c>
    </row>
    <row r="23" spans="1:7" ht="20.45" customHeight="1" outlineLevel="1" x14ac:dyDescent="0.2">
      <c r="A23" s="11" t="s">
        <v>18</v>
      </c>
      <c r="B23" s="132" t="s">
        <v>307</v>
      </c>
      <c r="C23" s="17" t="s">
        <v>12</v>
      </c>
      <c r="D23" s="44">
        <v>6449</v>
      </c>
      <c r="E23" s="44">
        <v>4283</v>
      </c>
      <c r="F23" s="44">
        <v>3692</v>
      </c>
      <c r="G23" s="44">
        <v>3748</v>
      </c>
    </row>
    <row r="24" spans="1:7" ht="20.45" customHeight="1" outlineLevel="1" x14ac:dyDescent="0.2">
      <c r="D24" s="43"/>
      <c r="E24" s="43"/>
      <c r="F24" s="43"/>
      <c r="G24" s="43"/>
    </row>
    <row r="25" spans="1:7" ht="20.45" customHeight="1" outlineLevel="1" x14ac:dyDescent="0.2">
      <c r="D25" s="40" t="s">
        <v>5</v>
      </c>
      <c r="E25" s="40" t="s">
        <v>6</v>
      </c>
      <c r="F25" s="40" t="s">
        <v>7</v>
      </c>
      <c r="G25" s="40" t="s">
        <v>8</v>
      </c>
    </row>
    <row r="26" spans="1:7" ht="20.45" customHeight="1" outlineLevel="1" x14ac:dyDescent="0.2">
      <c r="A26" s="27" t="s">
        <v>19</v>
      </c>
      <c r="B26" s="132" t="s">
        <v>307</v>
      </c>
      <c r="C26" s="28" t="s">
        <v>10</v>
      </c>
      <c r="D26" s="41">
        <v>629877</v>
      </c>
      <c r="E26" s="41">
        <v>583406</v>
      </c>
      <c r="F26" s="41">
        <v>658190</v>
      </c>
      <c r="G26" s="41">
        <v>483801</v>
      </c>
    </row>
    <row r="27" spans="1:7" ht="20.45" customHeight="1" outlineLevel="1" x14ac:dyDescent="0.2">
      <c r="A27" s="11" t="s">
        <v>20</v>
      </c>
      <c r="B27" s="132" t="s">
        <v>307</v>
      </c>
      <c r="C27" s="17" t="s">
        <v>12</v>
      </c>
      <c r="D27" s="44">
        <v>586990.7765275063</v>
      </c>
      <c r="E27" s="44">
        <v>551247.9843480296</v>
      </c>
      <c r="F27" s="44">
        <v>613964.30949748785</v>
      </c>
      <c r="G27" s="44">
        <v>458061.55663717666</v>
      </c>
    </row>
    <row r="28" spans="1:7" ht="20.45" customHeight="1" outlineLevel="1" x14ac:dyDescent="0.2">
      <c r="A28" s="11" t="s">
        <v>21</v>
      </c>
      <c r="B28" s="132" t="s">
        <v>307</v>
      </c>
      <c r="C28" s="17" t="s">
        <v>12</v>
      </c>
      <c r="D28" s="44">
        <v>31705.125405594303</v>
      </c>
      <c r="E28" s="44">
        <v>26942.936616613075</v>
      </c>
      <c r="F28" s="44">
        <v>34883.381605122369</v>
      </c>
      <c r="G28" s="44">
        <v>22557.486243142837</v>
      </c>
    </row>
    <row r="29" spans="1:7" ht="20.45" customHeight="1" outlineLevel="1" x14ac:dyDescent="0.2">
      <c r="A29" s="11" t="s">
        <v>22</v>
      </c>
      <c r="B29" s="132" t="s">
        <v>307</v>
      </c>
      <c r="C29" s="17" t="s">
        <v>12</v>
      </c>
      <c r="D29" s="44">
        <v>11181.019870340002</v>
      </c>
      <c r="E29" s="44">
        <v>5214.6084574072029</v>
      </c>
      <c r="F29" s="44">
        <v>9342.1133784549984</v>
      </c>
      <c r="G29" s="44">
        <v>3182.1498286831215</v>
      </c>
    </row>
    <row r="30" spans="1:7" ht="20.45" customHeight="1" outlineLevel="1" x14ac:dyDescent="0.2">
      <c r="D30" s="45"/>
      <c r="E30" s="45"/>
      <c r="F30" s="45"/>
      <c r="G30" s="45"/>
    </row>
    <row r="31" spans="1:7" ht="20.45" customHeight="1" outlineLevel="1" x14ac:dyDescent="0.2">
      <c r="D31" s="40" t="s">
        <v>5</v>
      </c>
      <c r="E31" s="40" t="s">
        <v>6</v>
      </c>
      <c r="F31" s="40" t="s">
        <v>7</v>
      </c>
      <c r="G31" s="40" t="s">
        <v>8</v>
      </c>
    </row>
    <row r="32" spans="1:7" ht="20.45" customHeight="1" outlineLevel="1" x14ac:dyDescent="0.2">
      <c r="A32" s="27" t="s">
        <v>301</v>
      </c>
      <c r="B32" s="132" t="s">
        <v>307</v>
      </c>
      <c r="C32" s="28" t="s">
        <v>10</v>
      </c>
      <c r="D32" s="41">
        <f>D14+D26</f>
        <v>4619013</v>
      </c>
      <c r="E32" s="41">
        <f t="shared" ref="E32:G33" si="0">E14+E26</f>
        <v>4508176</v>
      </c>
      <c r="F32" s="41">
        <f t="shared" si="0"/>
        <v>4378991</v>
      </c>
      <c r="G32" s="41">
        <f t="shared" si="0"/>
        <v>4109020</v>
      </c>
    </row>
    <row r="33" spans="1:7" ht="20.45" customHeight="1" outlineLevel="1" x14ac:dyDescent="0.2">
      <c r="A33" s="11" t="s">
        <v>331</v>
      </c>
      <c r="B33" s="132" t="s">
        <v>307</v>
      </c>
      <c r="C33" s="17" t="s">
        <v>12</v>
      </c>
      <c r="D33" s="44">
        <f>D15+D27</f>
        <v>746421.29532017803</v>
      </c>
      <c r="E33" s="44">
        <f t="shared" si="0"/>
        <v>701553.33469328005</v>
      </c>
      <c r="F33" s="44">
        <f t="shared" si="0"/>
        <v>789983.6228855825</v>
      </c>
      <c r="G33" s="44">
        <f t="shared" si="0"/>
        <v>634995.2163036617</v>
      </c>
    </row>
    <row r="34" spans="1:7" ht="20.45" customHeight="1" outlineLevel="1" x14ac:dyDescent="0.2">
      <c r="A34" s="11" t="s">
        <v>332</v>
      </c>
      <c r="B34" s="132" t="s">
        <v>307</v>
      </c>
      <c r="C34" s="17" t="s">
        <v>12</v>
      </c>
      <c r="D34" s="44">
        <f t="shared" ref="D34:G35" si="1">D16+D28</f>
        <v>2145049.683516006</v>
      </c>
      <c r="E34" s="44">
        <f t="shared" si="1"/>
        <v>2053496.874192341</v>
      </c>
      <c r="F34" s="44">
        <f t="shared" si="1"/>
        <v>1894378.9751905201</v>
      </c>
      <c r="G34" s="44">
        <f t="shared" si="1"/>
        <v>1776227.8260157097</v>
      </c>
    </row>
    <row r="35" spans="1:7" ht="20.45" customHeight="1" outlineLevel="1" x14ac:dyDescent="0.2">
      <c r="A35" s="11" t="s">
        <v>333</v>
      </c>
      <c r="B35" s="132" t="s">
        <v>307</v>
      </c>
      <c r="C35" s="17" t="s">
        <v>12</v>
      </c>
      <c r="D35" s="44">
        <f t="shared" si="1"/>
        <v>1727541.8590912502</v>
      </c>
      <c r="E35" s="44">
        <f t="shared" si="1"/>
        <v>1753125.5134948441</v>
      </c>
      <c r="F35" s="44">
        <f t="shared" si="1"/>
        <v>1694628.0634004467</v>
      </c>
      <c r="G35" s="44">
        <f t="shared" si="1"/>
        <v>1697797.5912695592</v>
      </c>
    </row>
    <row r="36" spans="1:7" ht="20.45" customHeight="1" outlineLevel="1" x14ac:dyDescent="0.2">
      <c r="D36" s="45"/>
      <c r="E36" s="45"/>
      <c r="F36" s="45"/>
      <c r="G36" s="45"/>
    </row>
    <row r="37" spans="1:7" ht="20.45" customHeight="1" outlineLevel="1" x14ac:dyDescent="0.2">
      <c r="D37" s="40" t="s">
        <v>5</v>
      </c>
      <c r="E37" s="40" t="s">
        <v>6</v>
      </c>
      <c r="F37" s="40" t="s">
        <v>7</v>
      </c>
      <c r="G37" s="40" t="s">
        <v>8</v>
      </c>
    </row>
    <row r="38" spans="1:7" ht="20.45" customHeight="1" outlineLevel="1" x14ac:dyDescent="0.2">
      <c r="A38" s="27" t="s">
        <v>23</v>
      </c>
      <c r="B38" s="132" t="s">
        <v>307</v>
      </c>
      <c r="C38" s="28" t="s">
        <v>10</v>
      </c>
      <c r="D38" s="46" t="s">
        <v>24</v>
      </c>
      <c r="E38" s="47">
        <f t="shared" ref="E38:G41" si="2">E32/$D32-1</f>
        <v>-2.399581902021064E-2</v>
      </c>
      <c r="F38" s="47">
        <f t="shared" si="2"/>
        <v>-5.1963915234704894E-2</v>
      </c>
      <c r="G38" s="47">
        <f t="shared" si="2"/>
        <v>-0.11041168318859462</v>
      </c>
    </row>
    <row r="39" spans="1:7" ht="20.45" customHeight="1" outlineLevel="1" x14ac:dyDescent="0.2">
      <c r="A39" s="11" t="s">
        <v>334</v>
      </c>
      <c r="B39" s="132" t="s">
        <v>307</v>
      </c>
      <c r="C39" s="17" t="s">
        <v>12</v>
      </c>
      <c r="D39" s="48" t="s">
        <v>24</v>
      </c>
      <c r="E39" s="4">
        <f t="shared" si="2"/>
        <v>-6.0110772439379345E-2</v>
      </c>
      <c r="F39" s="4">
        <f t="shared" si="2"/>
        <v>5.8361581908938476E-2</v>
      </c>
      <c r="G39" s="4">
        <f t="shared" si="2"/>
        <v>-0.14928041270408832</v>
      </c>
    </row>
    <row r="40" spans="1:7" ht="20.45" customHeight="1" outlineLevel="1" x14ac:dyDescent="0.2">
      <c r="A40" s="11" t="s">
        <v>335</v>
      </c>
      <c r="B40" s="132" t="s">
        <v>307</v>
      </c>
      <c r="C40" s="17" t="s">
        <v>12</v>
      </c>
      <c r="D40" s="48" t="s">
        <v>24</v>
      </c>
      <c r="E40" s="4">
        <f t="shared" si="2"/>
        <v>-4.268097379152469E-2</v>
      </c>
      <c r="F40" s="4">
        <f t="shared" si="2"/>
        <v>-0.11686009431474109</v>
      </c>
      <c r="G40" s="4">
        <f t="shared" si="2"/>
        <v>-0.1719409393332797</v>
      </c>
    </row>
    <row r="41" spans="1:7" ht="20.45" customHeight="1" outlineLevel="1" x14ac:dyDescent="0.2">
      <c r="A41" s="11" t="s">
        <v>336</v>
      </c>
      <c r="B41" s="132" t="s">
        <v>307</v>
      </c>
      <c r="C41" s="17" t="s">
        <v>12</v>
      </c>
      <c r="D41" s="48" t="s">
        <v>24</v>
      </c>
      <c r="E41" s="4">
        <f t="shared" si="2"/>
        <v>1.4809281910570737E-2</v>
      </c>
      <c r="F41" s="4">
        <f t="shared" si="2"/>
        <v>-1.9052386787384412E-2</v>
      </c>
      <c r="G41" s="4">
        <f t="shared" si="2"/>
        <v>-1.7217682839440807E-2</v>
      </c>
    </row>
    <row r="42" spans="1:7" ht="20.45" customHeight="1" outlineLevel="1" x14ac:dyDescent="0.2">
      <c r="D42" s="45"/>
      <c r="E42" s="45"/>
      <c r="F42" s="45"/>
      <c r="G42" s="45"/>
    </row>
    <row r="43" spans="1:7" ht="20.45" customHeight="1" x14ac:dyDescent="0.2">
      <c r="D43" s="45"/>
      <c r="E43" s="45"/>
      <c r="F43" s="45"/>
      <c r="G43" s="45"/>
    </row>
    <row r="44" spans="1:7" ht="20.45" customHeight="1" x14ac:dyDescent="0.2">
      <c r="A44" s="32" t="s">
        <v>25</v>
      </c>
      <c r="B44" s="141"/>
      <c r="D44" s="36"/>
      <c r="E44" s="36"/>
      <c r="F44" s="36"/>
      <c r="G44" s="36"/>
    </row>
    <row r="45" spans="1:7" ht="26.45" customHeight="1" outlineLevel="1" x14ac:dyDescent="0.2">
      <c r="D45" s="6" t="s">
        <v>26</v>
      </c>
      <c r="E45" s="6" t="s">
        <v>26</v>
      </c>
      <c r="F45" s="6" t="s">
        <v>26</v>
      </c>
      <c r="G45" s="103" t="s">
        <v>27</v>
      </c>
    </row>
    <row r="46" spans="1:7" ht="20.45" customHeight="1" outlineLevel="1" x14ac:dyDescent="0.2">
      <c r="D46" s="40">
        <v>2021</v>
      </c>
      <c r="E46" s="40">
        <v>2022</v>
      </c>
      <c r="F46" s="40">
        <v>2023</v>
      </c>
      <c r="G46" s="40">
        <v>2024</v>
      </c>
    </row>
    <row r="47" spans="1:7" ht="20.45" customHeight="1" outlineLevel="1" x14ac:dyDescent="0.2">
      <c r="A47" s="70" t="s">
        <v>28</v>
      </c>
      <c r="B47" s="132" t="s">
        <v>307</v>
      </c>
      <c r="C47" s="28" t="s">
        <v>10</v>
      </c>
      <c r="D47" s="71">
        <v>25222436.815139588</v>
      </c>
      <c r="E47" s="71">
        <v>25478064.395581897</v>
      </c>
      <c r="F47" s="71">
        <v>27398297.650120426</v>
      </c>
      <c r="G47" s="71">
        <v>21925262.447381221</v>
      </c>
    </row>
    <row r="48" spans="1:7" ht="20.45" customHeight="1" outlineLevel="1" x14ac:dyDescent="0.2">
      <c r="A48" s="70" t="s">
        <v>29</v>
      </c>
      <c r="B48" s="132" t="s">
        <v>307</v>
      </c>
      <c r="C48" s="28" t="s">
        <v>10</v>
      </c>
      <c r="D48" s="71">
        <f>D47-D70</f>
        <v>4006489.815139588</v>
      </c>
      <c r="E48" s="71">
        <f>E47-E70</f>
        <v>4262117.3955818973</v>
      </c>
      <c r="F48" s="71">
        <f>F47-F70</f>
        <v>6182350.7938070633</v>
      </c>
      <c r="G48" s="71">
        <v>6032749.5074807126</v>
      </c>
    </row>
    <row r="49" spans="1:8" ht="20.45" customHeight="1" outlineLevel="1" x14ac:dyDescent="0.2">
      <c r="A49" s="3"/>
      <c r="B49" s="142"/>
      <c r="C49" s="172"/>
      <c r="D49" s="108"/>
      <c r="E49" s="108"/>
      <c r="F49" s="108"/>
      <c r="G49" s="108"/>
    </row>
    <row r="50" spans="1:8" ht="20.45" customHeight="1" outlineLevel="1" x14ac:dyDescent="0.2">
      <c r="A50" s="3"/>
      <c r="B50" s="142"/>
      <c r="C50" s="172"/>
      <c r="D50" s="108"/>
      <c r="E50" s="108"/>
      <c r="F50" s="108"/>
      <c r="G50" s="108"/>
    </row>
    <row r="51" spans="1:8" ht="20.45" customHeight="1" outlineLevel="1" x14ac:dyDescent="0.2">
      <c r="D51" s="40">
        <v>2021</v>
      </c>
      <c r="E51" s="40">
        <v>2022</v>
      </c>
      <c r="F51" s="40">
        <v>2023</v>
      </c>
      <c r="G51" s="40">
        <v>2024</v>
      </c>
      <c r="H51" s="109" t="s">
        <v>30</v>
      </c>
    </row>
    <row r="52" spans="1:8" ht="20.45" customHeight="1" outlineLevel="1" x14ac:dyDescent="0.2">
      <c r="A52" s="11" t="s">
        <v>31</v>
      </c>
      <c r="B52" s="132" t="s">
        <v>307</v>
      </c>
      <c r="C52" s="17" t="s">
        <v>12</v>
      </c>
      <c r="D52" s="42">
        <v>1214691.0517850097</v>
      </c>
      <c r="E52" s="42">
        <v>1411182.4538108979</v>
      </c>
      <c r="F52" s="42">
        <v>1262258.0614381933</v>
      </c>
      <c r="G52" s="42">
        <v>1178675.5666166539</v>
      </c>
      <c r="H52" s="110" t="s">
        <v>32</v>
      </c>
    </row>
    <row r="53" spans="1:8" ht="20.45" customHeight="1" outlineLevel="1" x14ac:dyDescent="0.2">
      <c r="A53" s="11" t="s">
        <v>33</v>
      </c>
      <c r="B53" s="132" t="s">
        <v>307</v>
      </c>
      <c r="C53" s="17" t="s">
        <v>12</v>
      </c>
      <c r="D53" s="42">
        <v>80709.054392080099</v>
      </c>
      <c r="E53" s="42">
        <v>67421.840087797274</v>
      </c>
      <c r="F53" s="42">
        <v>266466.04791635828</v>
      </c>
      <c r="G53" s="42">
        <v>275090.24887997319</v>
      </c>
      <c r="H53" s="106" t="s">
        <v>34</v>
      </c>
    </row>
    <row r="54" spans="1:8" ht="20.45" customHeight="1" outlineLevel="1" x14ac:dyDescent="0.2">
      <c r="A54" s="11" t="s">
        <v>35</v>
      </c>
      <c r="B54" s="132" t="s">
        <v>307</v>
      </c>
      <c r="C54" s="17" t="s">
        <v>12</v>
      </c>
      <c r="D54" s="42">
        <v>634429.45393040974</v>
      </c>
      <c r="E54" s="42">
        <v>529087.23310516716</v>
      </c>
      <c r="F54" s="42">
        <v>329975.6168754375</v>
      </c>
      <c r="G54" s="42">
        <v>239417.34199425924</v>
      </c>
      <c r="H54" s="106" t="s">
        <v>32</v>
      </c>
    </row>
    <row r="55" spans="1:8" ht="20.45" customHeight="1" outlineLevel="1" x14ac:dyDescent="0.2">
      <c r="A55" s="11" t="s">
        <v>36</v>
      </c>
      <c r="B55" s="132" t="s">
        <v>307</v>
      </c>
      <c r="C55" s="17" t="s">
        <v>12</v>
      </c>
      <c r="D55" s="42">
        <v>157400.21365351128</v>
      </c>
      <c r="E55" s="42">
        <v>209548.85840787334</v>
      </c>
      <c r="F55" s="42">
        <v>221588.27328307641</v>
      </c>
      <c r="G55" s="42">
        <v>273043.22640748561</v>
      </c>
      <c r="H55" s="106" t="s">
        <v>37</v>
      </c>
    </row>
    <row r="56" spans="1:8" ht="20.45" customHeight="1" outlineLevel="1" x14ac:dyDescent="0.2">
      <c r="A56" s="11" t="s">
        <v>38</v>
      </c>
      <c r="B56" s="132" t="s">
        <v>307</v>
      </c>
      <c r="C56" s="17" t="s">
        <v>12</v>
      </c>
      <c r="D56" s="42">
        <v>1632249.2586248952</v>
      </c>
      <c r="E56" s="42">
        <v>1824817.023488686</v>
      </c>
      <c r="F56" s="42">
        <v>1729650.6443133827</v>
      </c>
      <c r="G56" s="42">
        <v>1070905.1205044808</v>
      </c>
      <c r="H56" s="106" t="s">
        <v>39</v>
      </c>
    </row>
    <row r="57" spans="1:8" ht="20.45" customHeight="1" outlineLevel="1" x14ac:dyDescent="0.2">
      <c r="A57" s="11" t="s">
        <v>40</v>
      </c>
      <c r="B57" s="132" t="s">
        <v>307</v>
      </c>
      <c r="C57" s="17" t="s">
        <v>12</v>
      </c>
      <c r="D57" s="42">
        <v>6913.2114156774223</v>
      </c>
      <c r="E57" s="42">
        <v>4102.3026390836239</v>
      </c>
      <c r="F57" s="42">
        <v>6945.9073551837264</v>
      </c>
      <c r="G57" s="42">
        <v>13160.451026171806</v>
      </c>
      <c r="H57" s="106" t="s">
        <v>304</v>
      </c>
    </row>
    <row r="58" spans="1:8" ht="20.45" customHeight="1" outlineLevel="1" x14ac:dyDescent="0.2">
      <c r="A58" s="11" t="s">
        <v>41</v>
      </c>
      <c r="B58" s="132" t="s">
        <v>307</v>
      </c>
      <c r="C58" s="17" t="s">
        <v>12</v>
      </c>
      <c r="D58" s="42">
        <v>42685.318410260603</v>
      </c>
      <c r="E58" s="42">
        <v>41744.932207178288</v>
      </c>
      <c r="F58" s="42">
        <v>40057.109729814016</v>
      </c>
      <c r="G58" s="42">
        <v>42960.13892185787</v>
      </c>
      <c r="H58" s="106"/>
    </row>
    <row r="59" spans="1:8" ht="20.45" customHeight="1" outlineLevel="1" x14ac:dyDescent="0.2">
      <c r="A59" s="11" t="s">
        <v>42</v>
      </c>
      <c r="B59" s="132" t="s">
        <v>307</v>
      </c>
      <c r="C59" s="17" t="s">
        <v>12</v>
      </c>
      <c r="D59" s="8" t="s">
        <v>43</v>
      </c>
      <c r="E59" s="8" t="s">
        <v>43</v>
      </c>
      <c r="F59" s="8" t="s">
        <v>43</v>
      </c>
      <c r="G59" s="8" t="s">
        <v>43</v>
      </c>
      <c r="H59" s="107"/>
    </row>
    <row r="60" spans="1:8" ht="20.45" customHeight="1" outlineLevel="1" x14ac:dyDescent="0.2">
      <c r="A60" s="11" t="s">
        <v>44</v>
      </c>
      <c r="B60" s="132" t="s">
        <v>307</v>
      </c>
      <c r="C60" s="17" t="s">
        <v>12</v>
      </c>
      <c r="D60" s="42">
        <v>150982.98783670334</v>
      </c>
      <c r="E60" s="42">
        <v>140505.58530417748</v>
      </c>
      <c r="F60" s="42">
        <v>120363.95075641613</v>
      </c>
      <c r="G60" s="42">
        <v>36609.373700483724</v>
      </c>
      <c r="H60" s="106" t="s">
        <v>45</v>
      </c>
    </row>
    <row r="61" spans="1:8" ht="20.45" customHeight="1" outlineLevel="1" x14ac:dyDescent="0.2">
      <c r="A61" s="11" t="s">
        <v>46</v>
      </c>
      <c r="B61" s="132" t="s">
        <v>307</v>
      </c>
      <c r="C61" s="17" t="s">
        <v>12</v>
      </c>
      <c r="D61" s="8" t="s">
        <v>47</v>
      </c>
      <c r="E61" s="8" t="s">
        <v>47</v>
      </c>
      <c r="F61" s="42">
        <v>1965959.2236879999</v>
      </c>
      <c r="G61" s="42">
        <v>1539554.1362943866</v>
      </c>
      <c r="H61" s="106" t="s">
        <v>32</v>
      </c>
    </row>
    <row r="62" spans="1:8" ht="20.45" customHeight="1" outlineLevel="1" x14ac:dyDescent="0.2">
      <c r="A62" s="11" t="s">
        <v>48</v>
      </c>
      <c r="B62" s="132" t="s">
        <v>307</v>
      </c>
      <c r="C62" s="17" t="s">
        <v>12</v>
      </c>
      <c r="D62" s="42">
        <v>21275697.098560002</v>
      </c>
      <c r="E62" s="42">
        <v>21222975</v>
      </c>
      <c r="F62" s="42">
        <v>21297522.814764563</v>
      </c>
      <c r="G62" s="42">
        <v>16247962.950314935</v>
      </c>
      <c r="H62" s="106" t="s">
        <v>32</v>
      </c>
    </row>
    <row r="63" spans="1:8" ht="20.45" customHeight="1" outlineLevel="1" x14ac:dyDescent="0.2">
      <c r="A63" s="11" t="s">
        <v>49</v>
      </c>
      <c r="B63" s="132" t="s">
        <v>307</v>
      </c>
      <c r="C63" s="17" t="s">
        <v>12</v>
      </c>
      <c r="D63" s="8" t="s">
        <v>43</v>
      </c>
      <c r="E63" s="8" t="s">
        <v>43</v>
      </c>
      <c r="F63" s="8" t="s">
        <v>43</v>
      </c>
      <c r="G63" s="8" t="s">
        <v>43</v>
      </c>
      <c r="H63" s="107"/>
    </row>
    <row r="64" spans="1:8" ht="20.45" customHeight="1" outlineLevel="1" x14ac:dyDescent="0.2">
      <c r="A64" s="11" t="s">
        <v>50</v>
      </c>
      <c r="B64" s="132" t="s">
        <v>307</v>
      </c>
      <c r="C64" s="17" t="s">
        <v>12</v>
      </c>
      <c r="D64" s="8" t="s">
        <v>43</v>
      </c>
      <c r="E64" s="8" t="s">
        <v>43</v>
      </c>
      <c r="F64" s="8" t="s">
        <v>43</v>
      </c>
      <c r="G64" s="8" t="s">
        <v>43</v>
      </c>
      <c r="H64" s="107"/>
    </row>
    <row r="65" spans="1:8" ht="20.45" customHeight="1" outlineLevel="1" x14ac:dyDescent="0.2">
      <c r="A65" s="11" t="s">
        <v>51</v>
      </c>
      <c r="B65" s="132" t="s">
        <v>307</v>
      </c>
      <c r="C65" s="17" t="s">
        <v>12</v>
      </c>
      <c r="D65" s="8" t="s">
        <v>43</v>
      </c>
      <c r="E65" s="8" t="s">
        <v>43</v>
      </c>
      <c r="F65" s="8" t="s">
        <v>43</v>
      </c>
      <c r="G65" s="8" t="s">
        <v>43</v>
      </c>
      <c r="H65" s="107"/>
    </row>
    <row r="66" spans="1:8" ht="20.45" customHeight="1" outlineLevel="1" x14ac:dyDescent="0.2">
      <c r="A66" s="11" t="s">
        <v>52</v>
      </c>
      <c r="B66" s="132" t="s">
        <v>307</v>
      </c>
      <c r="C66" s="17" t="s">
        <v>12</v>
      </c>
      <c r="D66" s="42">
        <v>26679.166531037801</v>
      </c>
      <c r="E66" s="42">
        <v>26679.166531037787</v>
      </c>
      <c r="F66" s="42">
        <v>157510</v>
      </c>
      <c r="G66" s="42">
        <v>1007883.892720532</v>
      </c>
      <c r="H66" s="106" t="s">
        <v>303</v>
      </c>
    </row>
    <row r="67" spans="1:8" ht="20.45" customHeight="1" outlineLevel="1" x14ac:dyDescent="0.2">
      <c r="D67" s="43"/>
      <c r="E67" s="43"/>
      <c r="F67" s="43"/>
      <c r="G67" s="43"/>
    </row>
    <row r="68" spans="1:8" ht="20.45" customHeight="1" outlineLevel="1" x14ac:dyDescent="0.2">
      <c r="A68" s="31" t="s">
        <v>300</v>
      </c>
      <c r="B68" s="139"/>
      <c r="D68" s="45"/>
      <c r="E68" s="45"/>
      <c r="F68" s="45"/>
      <c r="G68" s="45"/>
    </row>
    <row r="69" spans="1:8" ht="20.45" customHeight="1" outlineLevel="1" x14ac:dyDescent="0.2">
      <c r="A69" s="31"/>
      <c r="B69" s="139"/>
      <c r="D69" s="40">
        <v>2021</v>
      </c>
      <c r="E69" s="40">
        <v>2022</v>
      </c>
      <c r="F69" s="40">
        <v>2023</v>
      </c>
      <c r="G69" s="40">
        <v>2024</v>
      </c>
    </row>
    <row r="70" spans="1:8" ht="20.45" customHeight="1" outlineLevel="1" x14ac:dyDescent="0.2">
      <c r="A70" s="11" t="s">
        <v>53</v>
      </c>
      <c r="B70" s="132" t="s">
        <v>307</v>
      </c>
      <c r="C70" s="17" t="s">
        <v>12</v>
      </c>
      <c r="D70" s="42">
        <v>21215947</v>
      </c>
      <c r="E70" s="42">
        <v>21215947</v>
      </c>
      <c r="F70" s="42">
        <v>21215946.856313363</v>
      </c>
      <c r="G70" s="42">
        <v>15892512.939900508</v>
      </c>
      <c r="H70" s="106" t="s">
        <v>54</v>
      </c>
    </row>
    <row r="71" spans="1:8" ht="20.45" customHeight="1" outlineLevel="1" x14ac:dyDescent="0.2">
      <c r="A71" s="11" t="s">
        <v>55</v>
      </c>
      <c r="B71" s="132" t="s">
        <v>307</v>
      </c>
      <c r="C71" s="17" t="s">
        <v>12</v>
      </c>
      <c r="D71" s="42">
        <v>59750.098560001701</v>
      </c>
      <c r="E71" s="42">
        <v>7028</v>
      </c>
      <c r="F71" s="42">
        <v>81575.958451200218</v>
      </c>
      <c r="G71" s="42">
        <v>183705.6911850317</v>
      </c>
      <c r="H71" s="106"/>
    </row>
    <row r="72" spans="1:8" ht="20.45" customHeight="1" outlineLevel="1" x14ac:dyDescent="0.2">
      <c r="A72" s="11" t="s">
        <v>56</v>
      </c>
      <c r="B72" s="132" t="s">
        <v>307</v>
      </c>
      <c r="C72" s="17" t="s">
        <v>12</v>
      </c>
      <c r="D72" s="8" t="s">
        <v>57</v>
      </c>
      <c r="E72" s="8" t="s">
        <v>57</v>
      </c>
      <c r="F72" s="8" t="s">
        <v>57</v>
      </c>
      <c r="G72" s="42">
        <v>171744.31922939682</v>
      </c>
      <c r="H72" s="106"/>
    </row>
    <row r="73" spans="1:8" ht="20.45" customHeight="1" outlineLevel="1" x14ac:dyDescent="0.2">
      <c r="D73" s="45"/>
      <c r="E73" s="45"/>
      <c r="F73" s="45"/>
      <c r="G73" s="43"/>
    </row>
    <row r="74" spans="1:8" ht="20.45" customHeight="1" outlineLevel="1" x14ac:dyDescent="0.2">
      <c r="A74" s="11" t="s">
        <v>58</v>
      </c>
      <c r="B74" s="132" t="s">
        <v>307</v>
      </c>
      <c r="C74" s="17" t="s">
        <v>12</v>
      </c>
      <c r="D74" s="9" t="s">
        <v>47</v>
      </c>
      <c r="E74" s="9" t="s">
        <v>47</v>
      </c>
      <c r="F74" s="9" t="s">
        <v>47</v>
      </c>
      <c r="G74" s="42">
        <v>659223.25328295934</v>
      </c>
      <c r="H74" s="106" t="s">
        <v>59</v>
      </c>
    </row>
    <row r="75" spans="1:8" ht="20.45" customHeight="1" outlineLevel="1" x14ac:dyDescent="0.2">
      <c r="A75" s="11" t="s">
        <v>60</v>
      </c>
      <c r="B75" s="132" t="s">
        <v>307</v>
      </c>
      <c r="C75" s="17" t="s">
        <v>12</v>
      </c>
      <c r="D75" s="42">
        <v>26679.166531037801</v>
      </c>
      <c r="E75" s="42">
        <v>26679.166531037787</v>
      </c>
      <c r="F75" s="42">
        <v>157510</v>
      </c>
      <c r="G75" s="42">
        <v>836139.57349113515</v>
      </c>
      <c r="H75" s="106" t="s">
        <v>61</v>
      </c>
    </row>
    <row r="76" spans="1:8" ht="20.45" customHeight="1" outlineLevel="1" x14ac:dyDescent="0.2">
      <c r="C76" s="12"/>
      <c r="D76" s="43"/>
      <c r="E76" s="43"/>
      <c r="F76" s="43"/>
      <c r="G76" s="43"/>
    </row>
    <row r="77" spans="1:8" ht="20.45" customHeight="1" x14ac:dyDescent="0.2">
      <c r="C77" s="12"/>
      <c r="D77" s="43"/>
      <c r="E77" s="43"/>
      <c r="F77" s="43"/>
      <c r="G77" s="43"/>
    </row>
    <row r="78" spans="1:8" ht="20.45" customHeight="1" x14ac:dyDescent="0.2">
      <c r="A78" s="31" t="s">
        <v>62</v>
      </c>
      <c r="B78" s="139"/>
      <c r="C78" s="20"/>
      <c r="D78" s="43"/>
      <c r="E78" s="43"/>
      <c r="F78" s="43"/>
      <c r="G78" s="43"/>
    </row>
    <row r="79" spans="1:8" ht="20.45" customHeight="1" outlineLevel="1" x14ac:dyDescent="0.2">
      <c r="D79" s="45"/>
      <c r="E79" s="45"/>
      <c r="F79" s="45"/>
      <c r="G79" s="45"/>
    </row>
    <row r="80" spans="1:8" ht="20.45" customHeight="1" outlineLevel="1" x14ac:dyDescent="0.2">
      <c r="D80" s="40" t="s">
        <v>5</v>
      </c>
      <c r="E80" s="40" t="s">
        <v>6</v>
      </c>
      <c r="F80" s="40" t="s">
        <v>7</v>
      </c>
      <c r="G80" s="40" t="s">
        <v>8</v>
      </c>
    </row>
    <row r="81" spans="1:7" ht="20.45" customHeight="1" outlineLevel="1" x14ac:dyDescent="0.2">
      <c r="A81" s="10" t="s">
        <v>63</v>
      </c>
      <c r="B81" s="132" t="s">
        <v>307</v>
      </c>
      <c r="C81" s="17" t="s">
        <v>64</v>
      </c>
      <c r="D81" s="9" t="s">
        <v>47</v>
      </c>
      <c r="E81" s="44">
        <v>5901423</v>
      </c>
      <c r="F81" s="44">
        <v>5573413</v>
      </c>
      <c r="G81" s="44">
        <v>5508438</v>
      </c>
    </row>
    <row r="82" spans="1:7" ht="20.45" customHeight="1" x14ac:dyDescent="0.2">
      <c r="D82" s="45"/>
      <c r="E82" s="45"/>
      <c r="F82" s="45"/>
      <c r="G82" s="45"/>
    </row>
    <row r="83" spans="1:7" ht="20.45" customHeight="1" x14ac:dyDescent="0.2">
      <c r="D83" s="45"/>
      <c r="E83" s="45"/>
      <c r="F83" s="45"/>
      <c r="G83" s="45"/>
    </row>
    <row r="84" spans="1:7" ht="20.45" customHeight="1" x14ac:dyDescent="0.2">
      <c r="A84" s="31" t="s">
        <v>317</v>
      </c>
      <c r="D84" s="45"/>
      <c r="E84" s="45"/>
      <c r="F84" s="45"/>
      <c r="G84" s="45"/>
    </row>
    <row r="85" spans="1:7" ht="20.45" customHeight="1" x14ac:dyDescent="0.2">
      <c r="A85" s="31"/>
      <c r="D85" s="40" t="s">
        <v>5</v>
      </c>
      <c r="E85" s="40" t="s">
        <v>6</v>
      </c>
      <c r="F85" s="40" t="s">
        <v>7</v>
      </c>
      <c r="G85" s="40" t="s">
        <v>8</v>
      </c>
    </row>
    <row r="86" spans="1:7" ht="20.45" customHeight="1" x14ac:dyDescent="0.2">
      <c r="A86" s="11" t="s">
        <v>337</v>
      </c>
      <c r="B86" s="96" t="s">
        <v>307</v>
      </c>
      <c r="C86" s="24" t="s">
        <v>319</v>
      </c>
      <c r="D86" s="9" t="s">
        <v>47</v>
      </c>
      <c r="E86" s="9" t="s">
        <v>47</v>
      </c>
      <c r="F86" s="9" t="s">
        <v>47</v>
      </c>
      <c r="G86" s="51">
        <v>9189</v>
      </c>
    </row>
    <row r="87" spans="1:7" ht="20.45" customHeight="1" x14ac:dyDescent="0.2">
      <c r="A87" s="11" t="s">
        <v>346</v>
      </c>
      <c r="B87" s="96" t="s">
        <v>307</v>
      </c>
      <c r="C87" s="24" t="s">
        <v>319</v>
      </c>
      <c r="D87" s="9" t="s">
        <v>47</v>
      </c>
      <c r="E87" s="9" t="s">
        <v>47</v>
      </c>
      <c r="F87" s="9" t="s">
        <v>47</v>
      </c>
      <c r="G87" s="51">
        <v>2836</v>
      </c>
    </row>
    <row r="88" spans="1:7" ht="20.45" customHeight="1" x14ac:dyDescent="0.2">
      <c r="A88" s="11" t="s">
        <v>338</v>
      </c>
      <c r="B88" s="96" t="s">
        <v>307</v>
      </c>
      <c r="C88" s="24" t="s">
        <v>319</v>
      </c>
      <c r="D88" s="9" t="s">
        <v>47</v>
      </c>
      <c r="E88" s="9" t="s">
        <v>47</v>
      </c>
      <c r="F88" s="9" t="s">
        <v>47</v>
      </c>
      <c r="G88" s="102">
        <f>5608-G89</f>
        <v>4868.13</v>
      </c>
    </row>
    <row r="89" spans="1:7" ht="20.45" customHeight="1" x14ac:dyDescent="0.2">
      <c r="A89" s="11" t="s">
        <v>339</v>
      </c>
      <c r="B89" s="96" t="s">
        <v>307</v>
      </c>
      <c r="C89" s="24" t="s">
        <v>319</v>
      </c>
      <c r="D89" s="9" t="s">
        <v>47</v>
      </c>
      <c r="E89" s="9" t="s">
        <v>47</v>
      </c>
      <c r="F89" s="9" t="s">
        <v>47</v>
      </c>
      <c r="G89" s="102">
        <f>691+48.87</f>
        <v>739.87</v>
      </c>
    </row>
    <row r="90" spans="1:7" ht="20.45" customHeight="1" x14ac:dyDescent="0.2">
      <c r="A90" s="11" t="s">
        <v>347</v>
      </c>
      <c r="B90" s="96" t="s">
        <v>307</v>
      </c>
      <c r="C90" s="24" t="s">
        <v>319</v>
      </c>
      <c r="D90" s="9" t="s">
        <v>47</v>
      </c>
      <c r="E90" s="9" t="s">
        <v>47</v>
      </c>
      <c r="F90" s="9" t="s">
        <v>47</v>
      </c>
      <c r="G90" s="51">
        <f>G86-SUM(G87:G89)</f>
        <v>745</v>
      </c>
    </row>
    <row r="91" spans="1:7" ht="20.45" customHeight="1" x14ac:dyDescent="0.2">
      <c r="A91" s="174"/>
      <c r="B91" s="175"/>
      <c r="C91" s="174"/>
      <c r="D91" s="174"/>
      <c r="E91" s="174"/>
      <c r="F91" s="174"/>
      <c r="G91" s="174"/>
    </row>
    <row r="92" spans="1:7" ht="20.45" customHeight="1" x14ac:dyDescent="0.2">
      <c r="A92" s="174"/>
      <c r="B92" s="175"/>
      <c r="C92" s="174"/>
      <c r="D92" s="174"/>
      <c r="E92" s="174"/>
      <c r="F92" s="174"/>
      <c r="G92" s="174"/>
    </row>
    <row r="93" spans="1:7" ht="20.45" customHeight="1" x14ac:dyDescent="0.2">
      <c r="D93" s="40" t="s">
        <v>5</v>
      </c>
      <c r="E93" s="40" t="s">
        <v>6</v>
      </c>
      <c r="F93" s="40" t="s">
        <v>7</v>
      </c>
      <c r="G93" s="40" t="s">
        <v>8</v>
      </c>
    </row>
    <row r="94" spans="1:7" ht="20.45" customHeight="1" x14ac:dyDescent="0.2">
      <c r="A94" s="11" t="s">
        <v>318</v>
      </c>
      <c r="B94" s="96" t="s">
        <v>307</v>
      </c>
      <c r="C94" s="24" t="s">
        <v>323</v>
      </c>
      <c r="D94" s="9" t="s">
        <v>47</v>
      </c>
      <c r="E94" s="9" t="s">
        <v>47</v>
      </c>
      <c r="F94" s="9" t="s">
        <v>47</v>
      </c>
      <c r="G94" s="102">
        <f>G32/G86</f>
        <v>447.16726520840137</v>
      </c>
    </row>
    <row r="95" spans="1:7" ht="20.45" customHeight="1" x14ac:dyDescent="0.2">
      <c r="A95" s="11" t="s">
        <v>320</v>
      </c>
      <c r="B95" s="96" t="s">
        <v>307</v>
      </c>
      <c r="C95" s="24" t="s">
        <v>323</v>
      </c>
      <c r="D95" s="9" t="s">
        <v>47</v>
      </c>
      <c r="E95" s="9" t="s">
        <v>47</v>
      </c>
      <c r="F95" s="9" t="s">
        <v>47</v>
      </c>
      <c r="G95" s="102">
        <f t="shared" ref="G95:G96" si="3">G33/G87</f>
        <v>223.90522436659438</v>
      </c>
    </row>
    <row r="96" spans="1:7" ht="20.45" customHeight="1" x14ac:dyDescent="0.2">
      <c r="A96" s="11" t="s">
        <v>322</v>
      </c>
      <c r="B96" s="96" t="s">
        <v>307</v>
      </c>
      <c r="C96" s="24" t="s">
        <v>323</v>
      </c>
      <c r="D96" s="9" t="s">
        <v>47</v>
      </c>
      <c r="E96" s="9" t="s">
        <v>47</v>
      </c>
      <c r="F96" s="9" t="s">
        <v>47</v>
      </c>
      <c r="G96" s="102">
        <f t="shared" si="3"/>
        <v>364.86860992120376</v>
      </c>
    </row>
    <row r="97" spans="1:8" ht="20.45" customHeight="1" x14ac:dyDescent="0.2">
      <c r="A97" s="11" t="s">
        <v>321</v>
      </c>
      <c r="B97" s="96" t="s">
        <v>307</v>
      </c>
      <c r="C97" s="24" t="s">
        <v>323</v>
      </c>
      <c r="D97" s="9" t="s">
        <v>47</v>
      </c>
      <c r="E97" s="9" t="s">
        <v>47</v>
      </c>
      <c r="F97" s="9" t="s">
        <v>47</v>
      </c>
      <c r="G97" s="102">
        <f>G35/G89</f>
        <v>2294.7241965068988</v>
      </c>
    </row>
    <row r="98" spans="1:8" ht="20.45" customHeight="1" x14ac:dyDescent="0.2">
      <c r="D98" s="45"/>
      <c r="E98" s="45"/>
      <c r="F98" s="45"/>
      <c r="G98" s="45"/>
    </row>
    <row r="99" spans="1:8" ht="20.45" customHeight="1" x14ac:dyDescent="0.2">
      <c r="D99" s="45"/>
      <c r="E99" s="45"/>
      <c r="F99" s="45"/>
      <c r="G99" s="45"/>
    </row>
    <row r="100" spans="1:8" ht="20.45" customHeight="1" x14ac:dyDescent="0.2">
      <c r="A100" s="169" t="s">
        <v>65</v>
      </c>
      <c r="B100" s="143"/>
      <c r="D100" s="45"/>
      <c r="E100" s="45"/>
      <c r="F100" s="45"/>
      <c r="G100" s="45"/>
    </row>
    <row r="101" spans="1:8" ht="20.45" customHeight="1" outlineLevel="1" x14ac:dyDescent="0.2">
      <c r="A101" s="13"/>
      <c r="B101" s="144"/>
      <c r="D101" s="40">
        <v>2021</v>
      </c>
      <c r="E101" s="40">
        <v>2022</v>
      </c>
      <c r="F101" s="40">
        <v>2023</v>
      </c>
      <c r="G101" s="40">
        <v>2024</v>
      </c>
    </row>
    <row r="102" spans="1:8" ht="20.45" customHeight="1" outlineLevel="1" x14ac:dyDescent="0.2">
      <c r="A102" s="160" t="s">
        <v>66</v>
      </c>
      <c r="B102" s="161" t="s">
        <v>307</v>
      </c>
      <c r="C102" s="162" t="s">
        <v>315</v>
      </c>
      <c r="D102" s="163">
        <v>966751.60252133571</v>
      </c>
      <c r="E102" s="163">
        <v>891737.51860581839</v>
      </c>
      <c r="F102" s="163">
        <v>1027081.8501198196</v>
      </c>
      <c r="G102" s="163">
        <v>822320.08023628383</v>
      </c>
    </row>
    <row r="103" spans="1:8" ht="20.45" customHeight="1" outlineLevel="1" x14ac:dyDescent="0.2">
      <c r="A103" s="160" t="s">
        <v>67</v>
      </c>
      <c r="B103" s="161" t="s">
        <v>307</v>
      </c>
      <c r="C103" s="162" t="s">
        <v>316</v>
      </c>
      <c r="D103" s="163">
        <v>967285.7552524315</v>
      </c>
      <c r="E103" s="163">
        <v>980693.41616687551</v>
      </c>
      <c r="F103" s="163">
        <v>935700</v>
      </c>
      <c r="G103" s="163">
        <v>1048549.1136825794</v>
      </c>
    </row>
    <row r="104" spans="1:8" ht="20.45" customHeight="1" outlineLevel="1" x14ac:dyDescent="0.2">
      <c r="A104" s="160" t="s">
        <v>68</v>
      </c>
      <c r="B104" s="161" t="s">
        <v>307</v>
      </c>
      <c r="C104" s="164" t="s">
        <v>69</v>
      </c>
      <c r="D104" s="173">
        <f>D103/D102</f>
        <v>1.0005525232435122</v>
      </c>
      <c r="E104" s="173">
        <f t="shared" ref="E104:G104" si="4">E103/E102</f>
        <v>1.0997556968334523</v>
      </c>
      <c r="F104" s="173">
        <f t="shared" si="4"/>
        <v>0.91102768478562934</v>
      </c>
      <c r="G104" s="173">
        <f t="shared" si="4"/>
        <v>1.2751106763455069</v>
      </c>
    </row>
    <row r="105" spans="1:8" ht="20.45" customHeight="1" x14ac:dyDescent="0.2">
      <c r="D105" s="45"/>
      <c r="E105" s="45"/>
      <c r="F105" s="45"/>
      <c r="G105" s="45"/>
    </row>
    <row r="106" spans="1:8" ht="20.45" customHeight="1" x14ac:dyDescent="0.2">
      <c r="D106" s="45"/>
      <c r="E106" s="45"/>
      <c r="F106" s="45"/>
      <c r="G106" s="45"/>
    </row>
    <row r="107" spans="1:8" ht="20.45" customHeight="1" x14ac:dyDescent="0.2">
      <c r="D107" s="45"/>
      <c r="E107" s="45"/>
      <c r="F107" s="45"/>
      <c r="G107" s="45"/>
    </row>
    <row r="108" spans="1:8" ht="25.35" customHeight="1" x14ac:dyDescent="0.2">
      <c r="A108" s="33" t="s">
        <v>70</v>
      </c>
      <c r="B108" s="138"/>
      <c r="C108" s="34"/>
      <c r="D108" s="39"/>
      <c r="E108" s="39"/>
      <c r="F108" s="39"/>
      <c r="G108" s="39"/>
      <c r="H108" s="1"/>
    </row>
    <row r="109" spans="1:8" ht="20.45" customHeight="1" x14ac:dyDescent="0.2">
      <c r="D109" s="45"/>
      <c r="E109" s="45"/>
      <c r="F109" s="45"/>
      <c r="G109" s="45"/>
    </row>
    <row r="110" spans="1:8" ht="20.45" customHeight="1" x14ac:dyDescent="0.2">
      <c r="A110" s="31" t="s">
        <v>71</v>
      </c>
      <c r="B110" s="139"/>
      <c r="D110" s="45"/>
      <c r="E110" s="45"/>
      <c r="F110" s="45"/>
      <c r="G110" s="45"/>
    </row>
    <row r="111" spans="1:8" ht="20.45" customHeight="1" outlineLevel="1" x14ac:dyDescent="0.2">
      <c r="D111" s="49">
        <v>2021</v>
      </c>
      <c r="E111" s="49">
        <v>2022</v>
      </c>
      <c r="F111" s="49">
        <v>2023</v>
      </c>
      <c r="G111" s="49">
        <v>2024</v>
      </c>
    </row>
    <row r="112" spans="1:8" ht="20.45" customHeight="1" outlineLevel="1" x14ac:dyDescent="0.2">
      <c r="A112" s="27" t="s">
        <v>72</v>
      </c>
      <c r="B112" s="132" t="s">
        <v>307</v>
      </c>
      <c r="C112" s="28" t="s">
        <v>73</v>
      </c>
      <c r="D112" s="41">
        <v>5210593</v>
      </c>
      <c r="E112" s="41">
        <v>5043218</v>
      </c>
      <c r="F112" s="41">
        <v>4899854</v>
      </c>
      <c r="G112" s="41">
        <v>4826286</v>
      </c>
    </row>
    <row r="113" spans="1:7" ht="20.45" customHeight="1" outlineLevel="1" x14ac:dyDescent="0.2">
      <c r="A113" s="10" t="s">
        <v>74</v>
      </c>
      <c r="B113" s="132" t="s">
        <v>307</v>
      </c>
      <c r="C113" s="17" t="s">
        <v>73</v>
      </c>
      <c r="D113" s="7" t="s">
        <v>47</v>
      </c>
      <c r="E113" s="7" t="s">
        <v>47</v>
      </c>
      <c r="F113" s="7" t="s">
        <v>47</v>
      </c>
      <c r="G113" s="44">
        <v>2250782</v>
      </c>
    </row>
    <row r="114" spans="1:7" ht="20.45" customHeight="1" outlineLevel="1" x14ac:dyDescent="0.2">
      <c r="A114" s="10" t="s">
        <v>75</v>
      </c>
      <c r="B114" s="132" t="s">
        <v>307</v>
      </c>
      <c r="C114" s="17" t="s">
        <v>73</v>
      </c>
      <c r="D114" s="7" t="s">
        <v>47</v>
      </c>
      <c r="E114" s="7" t="s">
        <v>47</v>
      </c>
      <c r="F114" s="7" t="s">
        <v>47</v>
      </c>
      <c r="G114" s="44">
        <v>1218030</v>
      </c>
    </row>
    <row r="115" spans="1:7" ht="20.45" customHeight="1" outlineLevel="1" x14ac:dyDescent="0.2">
      <c r="A115" s="10" t="s">
        <v>76</v>
      </c>
      <c r="B115" s="132" t="s">
        <v>307</v>
      </c>
      <c r="C115" s="17" t="s">
        <v>73</v>
      </c>
      <c r="D115" s="42">
        <v>1436242</v>
      </c>
      <c r="E115" s="42">
        <v>1375225.5</v>
      </c>
      <c r="F115" s="42">
        <v>1245011</v>
      </c>
      <c r="G115" s="42">
        <v>1357475</v>
      </c>
    </row>
    <row r="116" spans="1:7" ht="20.45" customHeight="1" outlineLevel="1" x14ac:dyDescent="0.2">
      <c r="C116" s="20"/>
      <c r="D116" s="45"/>
      <c r="E116" s="45"/>
      <c r="F116" s="45"/>
      <c r="G116" s="50"/>
    </row>
    <row r="117" spans="1:7" ht="20.45" customHeight="1" outlineLevel="1" x14ac:dyDescent="0.2">
      <c r="A117" s="70" t="s">
        <v>77</v>
      </c>
      <c r="B117" s="132" t="s">
        <v>307</v>
      </c>
      <c r="C117" s="28" t="s">
        <v>73</v>
      </c>
      <c r="D117" s="47">
        <f>D115/D112</f>
        <v>0.27563887641963208</v>
      </c>
      <c r="E117" s="47">
        <f>E115/E112</f>
        <v>0.27268809319763693</v>
      </c>
      <c r="F117" s="47">
        <f>F115/F112</f>
        <v>0.25409144843907594</v>
      </c>
      <c r="G117" s="47">
        <f>G115/G112</f>
        <v>0.28126700324017267</v>
      </c>
    </row>
    <row r="118" spans="1:7" ht="20.45" customHeight="1" x14ac:dyDescent="0.2">
      <c r="D118" s="45"/>
      <c r="E118" s="45"/>
      <c r="F118" s="45"/>
      <c r="G118" s="45"/>
    </row>
    <row r="119" spans="1:7" ht="20.45" customHeight="1" x14ac:dyDescent="0.2">
      <c r="A119" s="31" t="s">
        <v>78</v>
      </c>
      <c r="B119" s="139"/>
      <c r="D119" s="45"/>
      <c r="E119" s="45"/>
      <c r="F119" s="45"/>
      <c r="G119" s="45"/>
    </row>
    <row r="120" spans="1:7" ht="20.45" customHeight="1" outlineLevel="1" x14ac:dyDescent="0.2">
      <c r="D120" s="49">
        <v>2021</v>
      </c>
      <c r="E120" s="49">
        <v>2022</v>
      </c>
      <c r="F120" s="49">
        <v>2023</v>
      </c>
      <c r="G120" s="49">
        <v>2024</v>
      </c>
    </row>
    <row r="121" spans="1:7" ht="20.45" customHeight="1" outlineLevel="1" x14ac:dyDescent="0.2">
      <c r="A121" s="27" t="s">
        <v>79</v>
      </c>
      <c r="B121" s="132" t="s">
        <v>307</v>
      </c>
      <c r="C121" s="28" t="s">
        <v>73</v>
      </c>
      <c r="D121" s="41">
        <v>6167109</v>
      </c>
      <c r="E121" s="41">
        <v>6452104</v>
      </c>
      <c r="F121" s="41">
        <v>6165758</v>
      </c>
      <c r="G121" s="41">
        <v>6378353</v>
      </c>
    </row>
    <row r="122" spans="1:7" ht="20.45" customHeight="1" outlineLevel="1" x14ac:dyDescent="0.2">
      <c r="A122" s="10" t="s">
        <v>80</v>
      </c>
      <c r="B122" s="132" t="s">
        <v>307</v>
      </c>
      <c r="C122" s="17" t="s">
        <v>73</v>
      </c>
      <c r="D122" s="44">
        <v>3987853.5</v>
      </c>
      <c r="E122" s="44">
        <v>4198729</v>
      </c>
      <c r="F122" s="44">
        <v>4102228.5</v>
      </c>
      <c r="G122" s="44">
        <v>4061485</v>
      </c>
    </row>
    <row r="123" spans="1:7" ht="20.45" customHeight="1" outlineLevel="1" x14ac:dyDescent="0.2">
      <c r="A123" s="10" t="s">
        <v>81</v>
      </c>
      <c r="B123" s="132" t="s">
        <v>307</v>
      </c>
      <c r="C123" s="17" t="s">
        <v>73</v>
      </c>
      <c r="D123" s="44">
        <f>D121-D122</f>
        <v>2179255.5</v>
      </c>
      <c r="E123" s="44">
        <f t="shared" ref="E123:G123" si="5">E121-E122</f>
        <v>2253375</v>
      </c>
      <c r="F123" s="44">
        <f t="shared" si="5"/>
        <v>2063529.5</v>
      </c>
      <c r="G123" s="44">
        <f t="shared" si="5"/>
        <v>2316868</v>
      </c>
    </row>
    <row r="124" spans="1:7" ht="20.45" customHeight="1" outlineLevel="1" x14ac:dyDescent="0.2">
      <c r="D124" s="45"/>
      <c r="E124" s="45"/>
      <c r="F124" s="45"/>
      <c r="G124" s="45"/>
    </row>
    <row r="125" spans="1:7" ht="20.45" customHeight="1" outlineLevel="1" x14ac:dyDescent="0.2">
      <c r="A125" s="70" t="s">
        <v>82</v>
      </c>
      <c r="B125" s="132" t="s">
        <v>307</v>
      </c>
      <c r="C125" s="72" t="s">
        <v>69</v>
      </c>
      <c r="D125" s="47">
        <f>D122/D121</f>
        <v>0.6466325631669555</v>
      </c>
      <c r="E125" s="47">
        <f>E122/E121</f>
        <v>0.65075345964665166</v>
      </c>
      <c r="F125" s="47">
        <f>F122/F121</f>
        <v>0.66532427967494023</v>
      </c>
      <c r="G125" s="47">
        <f>G122/G121</f>
        <v>0.63676077507782969</v>
      </c>
    </row>
    <row r="126" spans="1:7" ht="20.45" customHeight="1" outlineLevel="1" x14ac:dyDescent="0.2">
      <c r="D126" s="45"/>
      <c r="E126" s="45"/>
      <c r="F126" s="45"/>
      <c r="G126" s="45"/>
    </row>
    <row r="127" spans="1:7" ht="20.45" customHeight="1" outlineLevel="1" x14ac:dyDescent="0.2">
      <c r="A127" s="5"/>
      <c r="D127" s="45"/>
      <c r="E127" s="45"/>
      <c r="F127" s="45"/>
      <c r="G127" s="45"/>
    </row>
    <row r="128" spans="1:7" ht="20.45" customHeight="1" outlineLevel="1" x14ac:dyDescent="0.2">
      <c r="D128" s="49">
        <v>2021</v>
      </c>
      <c r="E128" s="49">
        <v>2022</v>
      </c>
      <c r="F128" s="49">
        <v>2023</v>
      </c>
      <c r="G128" s="49">
        <v>2024</v>
      </c>
    </row>
    <row r="129" spans="1:7" ht="20.45" customHeight="1" outlineLevel="1" x14ac:dyDescent="0.2">
      <c r="A129" s="11" t="s">
        <v>83</v>
      </c>
      <c r="B129" s="132" t="s">
        <v>307</v>
      </c>
      <c r="C129" s="17" t="s">
        <v>73</v>
      </c>
      <c r="D129" s="42">
        <v>2179255.5</v>
      </c>
      <c r="E129" s="42">
        <v>2253375</v>
      </c>
      <c r="F129" s="42">
        <v>2063529.5</v>
      </c>
      <c r="G129" s="42">
        <v>2316868</v>
      </c>
    </row>
    <row r="130" spans="1:7" ht="20.45" customHeight="1" outlineLevel="1" x14ac:dyDescent="0.2">
      <c r="A130" s="11" t="s">
        <v>84</v>
      </c>
      <c r="B130" s="132" t="s">
        <v>307</v>
      </c>
      <c r="C130" s="17" t="s">
        <v>73</v>
      </c>
      <c r="D130" s="42">
        <v>2179255.5</v>
      </c>
      <c r="E130" s="42">
        <v>2253375</v>
      </c>
      <c r="F130" s="42">
        <v>2063529.5</v>
      </c>
      <c r="G130" s="42">
        <v>2316868</v>
      </c>
    </row>
    <row r="131" spans="1:7" ht="20.45" customHeight="1" outlineLevel="1" x14ac:dyDescent="0.2">
      <c r="A131" s="11" t="s">
        <v>85</v>
      </c>
      <c r="B131" s="132" t="s">
        <v>307</v>
      </c>
      <c r="C131" s="17" t="s">
        <v>73</v>
      </c>
      <c r="D131" s="42">
        <v>1756668</v>
      </c>
      <c r="E131" s="42">
        <v>1886426</v>
      </c>
      <c r="F131" s="42">
        <v>1918763</v>
      </c>
      <c r="G131" s="42">
        <v>1684532</v>
      </c>
    </row>
    <row r="132" spans="1:7" ht="20.45" customHeight="1" outlineLevel="1" x14ac:dyDescent="0.2">
      <c r="A132" s="11" t="s">
        <v>86</v>
      </c>
      <c r="B132" s="132" t="s">
        <v>307</v>
      </c>
      <c r="C132" s="17" t="s">
        <v>73</v>
      </c>
      <c r="D132" s="42">
        <v>51930</v>
      </c>
      <c r="E132" s="42">
        <v>58928</v>
      </c>
      <c r="F132" s="42">
        <v>119936</v>
      </c>
      <c r="G132" s="42">
        <v>60085</v>
      </c>
    </row>
    <row r="133" spans="1:7" ht="20.45" customHeight="1" x14ac:dyDescent="0.2">
      <c r="D133" s="45"/>
      <c r="E133" s="45"/>
      <c r="F133" s="45"/>
      <c r="G133" s="45"/>
    </row>
    <row r="134" spans="1:7" ht="20.45" customHeight="1" x14ac:dyDescent="0.2">
      <c r="A134" s="169" t="s">
        <v>65</v>
      </c>
      <c r="B134" s="143"/>
      <c r="D134" s="45"/>
      <c r="E134" s="45"/>
      <c r="F134" s="45"/>
      <c r="G134" s="45"/>
    </row>
    <row r="135" spans="1:7" ht="20.45" customHeight="1" outlineLevel="1" x14ac:dyDescent="0.2">
      <c r="D135" s="49">
        <v>2021</v>
      </c>
      <c r="E135" s="49">
        <v>2022</v>
      </c>
      <c r="F135" s="49">
        <v>2023</v>
      </c>
      <c r="G135" s="49">
        <v>2024</v>
      </c>
    </row>
    <row r="136" spans="1:7" ht="20.45" customHeight="1" outlineLevel="1" x14ac:dyDescent="0.2">
      <c r="A136" s="160" t="s">
        <v>87</v>
      </c>
      <c r="B136" s="161" t="s">
        <v>307</v>
      </c>
      <c r="C136" s="162" t="s">
        <v>73</v>
      </c>
      <c r="D136" s="163">
        <v>3317225</v>
      </c>
      <c r="E136" s="163">
        <v>3166198.822680247</v>
      </c>
      <c r="F136" s="163">
        <v>2922077</v>
      </c>
      <c r="G136" s="163">
        <v>2902365.4409681647</v>
      </c>
    </row>
    <row r="137" spans="1:7" ht="20.45" customHeight="1" outlineLevel="1" x14ac:dyDescent="0.2">
      <c r="A137" s="160" t="s">
        <v>88</v>
      </c>
      <c r="B137" s="161" t="s">
        <v>307</v>
      </c>
      <c r="C137" s="162" t="s">
        <v>73</v>
      </c>
      <c r="D137" s="163">
        <v>949543</v>
      </c>
      <c r="E137" s="163">
        <v>822621.65636065276</v>
      </c>
      <c r="F137" s="163">
        <v>717257</v>
      </c>
      <c r="G137" s="163">
        <v>1025618.697506708</v>
      </c>
    </row>
    <row r="138" spans="1:7" ht="20.45" customHeight="1" outlineLevel="1" x14ac:dyDescent="0.2">
      <c r="A138" s="160" t="s">
        <v>89</v>
      </c>
      <c r="B138" s="161" t="s">
        <v>307</v>
      </c>
      <c r="C138" s="164" t="s">
        <v>69</v>
      </c>
      <c r="D138" s="165">
        <f>D137/D136</f>
        <v>0.28624618468750235</v>
      </c>
      <c r="E138" s="165">
        <f t="shared" ref="E138:G138" si="6">E137/E136</f>
        <v>0.25981364482483382</v>
      </c>
      <c r="F138" s="165">
        <f t="shared" si="6"/>
        <v>0.24546136190114087</v>
      </c>
      <c r="G138" s="165">
        <f t="shared" si="6"/>
        <v>0.35337338400934942</v>
      </c>
    </row>
    <row r="139" spans="1:7" ht="20.45" customHeight="1" outlineLevel="1" x14ac:dyDescent="0.2">
      <c r="A139" s="13"/>
      <c r="B139" s="144"/>
      <c r="C139" s="166"/>
      <c r="D139" s="167"/>
      <c r="E139" s="167"/>
      <c r="F139" s="167"/>
      <c r="G139" s="167"/>
    </row>
    <row r="140" spans="1:7" ht="20.45" customHeight="1" outlineLevel="1" x14ac:dyDescent="0.2">
      <c r="A140" s="13"/>
      <c r="B140" s="144"/>
      <c r="C140" s="166"/>
      <c r="D140" s="167"/>
      <c r="E140" s="167"/>
      <c r="F140" s="167"/>
      <c r="G140" s="167"/>
    </row>
    <row r="141" spans="1:7" ht="20.45" customHeight="1" outlineLevel="1" x14ac:dyDescent="0.2">
      <c r="A141" s="160" t="s">
        <v>90</v>
      </c>
      <c r="B141" s="161" t="s">
        <v>307</v>
      </c>
      <c r="C141" s="162" t="s">
        <v>73</v>
      </c>
      <c r="D141" s="163">
        <v>2251286</v>
      </c>
      <c r="E141" s="163">
        <v>2265064.4052802473</v>
      </c>
      <c r="F141" s="163">
        <v>2142920</v>
      </c>
      <c r="G141" s="163">
        <v>2128969.827779863</v>
      </c>
    </row>
    <row r="142" spans="1:7" ht="20.45" customHeight="1" outlineLevel="1" x14ac:dyDescent="0.2">
      <c r="A142" s="160" t="s">
        <v>91</v>
      </c>
      <c r="B142" s="161" t="s">
        <v>307</v>
      </c>
      <c r="C142" s="162" t="s">
        <v>73</v>
      </c>
      <c r="D142" s="163">
        <v>549569</v>
      </c>
      <c r="E142" s="163">
        <v>575827.08406126744</v>
      </c>
      <c r="F142" s="163">
        <v>571071</v>
      </c>
      <c r="G142" s="163">
        <v>687341.34968584171</v>
      </c>
    </row>
    <row r="143" spans="1:7" ht="20.45" customHeight="1" outlineLevel="1" x14ac:dyDescent="0.2">
      <c r="A143" s="160" t="s">
        <v>92</v>
      </c>
      <c r="B143" s="161" t="s">
        <v>307</v>
      </c>
      <c r="C143" s="164" t="s">
        <v>69</v>
      </c>
      <c r="D143" s="165">
        <f>D142/D141</f>
        <v>0.24411336453920116</v>
      </c>
      <c r="E143" s="165">
        <f t="shared" ref="E143:G143" si="7">E142/E141</f>
        <v>0.25422106440722714</v>
      </c>
      <c r="F143" s="165">
        <f t="shared" si="7"/>
        <v>0.2664919829018349</v>
      </c>
      <c r="G143" s="165">
        <f t="shared" si="7"/>
        <v>0.3228516161746719</v>
      </c>
    </row>
    <row r="144" spans="1:7" ht="20.45" customHeight="1" outlineLevel="1" x14ac:dyDescent="0.2">
      <c r="A144" s="13"/>
      <c r="B144" s="144"/>
      <c r="C144" s="166"/>
      <c r="D144" s="167"/>
      <c r="E144" s="167"/>
      <c r="F144" s="167"/>
      <c r="G144" s="167"/>
    </row>
    <row r="145" spans="1:8" ht="20.45" customHeight="1" outlineLevel="1" x14ac:dyDescent="0.2">
      <c r="A145" s="13"/>
      <c r="B145" s="144"/>
      <c r="C145" s="166"/>
      <c r="D145" s="167"/>
      <c r="E145" s="167"/>
      <c r="F145" s="167"/>
      <c r="G145" s="167"/>
    </row>
    <row r="146" spans="1:8" ht="20.45" customHeight="1" outlineLevel="1" x14ac:dyDescent="0.2">
      <c r="A146" s="160" t="s">
        <v>93</v>
      </c>
      <c r="B146" s="161" t="s">
        <v>307</v>
      </c>
      <c r="C146" s="162" t="s">
        <v>73</v>
      </c>
      <c r="D146" s="163">
        <v>2298710</v>
      </c>
      <c r="E146" s="163">
        <v>2506497.6229275009</v>
      </c>
      <c r="F146" s="163">
        <v>2491878</v>
      </c>
      <c r="G146" s="163">
        <v>2415179.1806251006</v>
      </c>
    </row>
    <row r="147" spans="1:8" ht="20.45" customHeight="1" outlineLevel="1" x14ac:dyDescent="0.2">
      <c r="A147" s="160" t="s">
        <v>90</v>
      </c>
      <c r="B147" s="161" t="s">
        <v>307</v>
      </c>
      <c r="C147" s="162" t="s">
        <v>73</v>
      </c>
      <c r="D147" s="163">
        <v>2208761</v>
      </c>
      <c r="E147" s="163">
        <v>2265064.4052802473</v>
      </c>
      <c r="F147" s="163">
        <v>2113321</v>
      </c>
      <c r="G147" s="163">
        <v>2128969.827779863</v>
      </c>
    </row>
    <row r="148" spans="1:8" ht="20.45" customHeight="1" outlineLevel="1" x14ac:dyDescent="0.2">
      <c r="A148" s="160" t="s">
        <v>94</v>
      </c>
      <c r="B148" s="161" t="s">
        <v>307</v>
      </c>
      <c r="C148" s="164" t="s">
        <v>69</v>
      </c>
      <c r="D148" s="168">
        <f>D146/D147</f>
        <v>1.0407237360674151</v>
      </c>
      <c r="E148" s="168">
        <f t="shared" ref="E148:F148" si="8">E146/E147</f>
        <v>1.1065900011869119</v>
      </c>
      <c r="F148" s="168">
        <f t="shared" si="8"/>
        <v>1.1791289633709219</v>
      </c>
      <c r="G148" s="168">
        <f>G146/G147</f>
        <v>1.1344356078280842</v>
      </c>
    </row>
    <row r="149" spans="1:8" ht="20.45" customHeight="1" x14ac:dyDescent="0.2">
      <c r="D149" s="45"/>
      <c r="E149" s="45"/>
      <c r="F149" s="45"/>
      <c r="G149" s="45"/>
    </row>
    <row r="150" spans="1:8" ht="20.45" customHeight="1" x14ac:dyDescent="0.2">
      <c r="D150" s="45"/>
      <c r="E150" s="45"/>
      <c r="F150" s="45"/>
      <c r="G150" s="45"/>
    </row>
    <row r="151" spans="1:8" ht="35.1" customHeight="1" x14ac:dyDescent="0.2">
      <c r="A151" s="93" t="s">
        <v>95</v>
      </c>
      <c r="B151" s="145"/>
      <c r="C151" s="82"/>
      <c r="D151" s="82"/>
      <c r="E151" s="82"/>
      <c r="F151" s="82"/>
      <c r="G151" s="82"/>
      <c r="H151" s="82"/>
    </row>
    <row r="152" spans="1:8" ht="20.45" customHeight="1" x14ac:dyDescent="0.2">
      <c r="D152" s="45"/>
      <c r="E152" s="45"/>
      <c r="F152" s="45"/>
      <c r="G152" s="45"/>
    </row>
    <row r="153" spans="1:8" ht="20.45" customHeight="1" x14ac:dyDescent="0.2">
      <c r="A153" s="111" t="s">
        <v>96</v>
      </c>
      <c r="B153" s="146"/>
      <c r="D153" s="45"/>
      <c r="E153" s="45"/>
      <c r="F153" s="45"/>
      <c r="G153" s="45"/>
    </row>
    <row r="154" spans="1:8" ht="20.45" customHeight="1" outlineLevel="1" x14ac:dyDescent="0.2">
      <c r="D154" s="49">
        <v>2021</v>
      </c>
      <c r="E154" s="49">
        <v>2022</v>
      </c>
      <c r="F154" s="49">
        <v>2023</v>
      </c>
      <c r="G154" s="49">
        <v>2024</v>
      </c>
    </row>
    <row r="155" spans="1:8" ht="20.45" customHeight="1" outlineLevel="1" x14ac:dyDescent="0.2">
      <c r="A155" s="10" t="s">
        <v>97</v>
      </c>
      <c r="B155" s="132" t="s">
        <v>307</v>
      </c>
      <c r="C155" s="24" t="s">
        <v>98</v>
      </c>
      <c r="D155" s="51">
        <v>323</v>
      </c>
      <c r="E155" s="51">
        <v>386</v>
      </c>
      <c r="F155" s="51">
        <v>391</v>
      </c>
      <c r="G155" s="51">
        <v>375</v>
      </c>
    </row>
    <row r="156" spans="1:8" ht="20.45" customHeight="1" outlineLevel="1" x14ac:dyDescent="0.2">
      <c r="A156" s="10" t="s">
        <v>327</v>
      </c>
      <c r="B156" s="132" t="s">
        <v>307</v>
      </c>
      <c r="C156" s="24" t="s">
        <v>99</v>
      </c>
      <c r="D156" s="65">
        <f>D155*1000*1000/D302</f>
        <v>38.760946105877409</v>
      </c>
      <c r="E156" s="65">
        <f>E155*1000*1000/E302</f>
        <v>32.195677334431601</v>
      </c>
      <c r="F156" s="65">
        <f>F155*1000*1000/F302</f>
        <v>32.404513244637059</v>
      </c>
      <c r="G156" s="65">
        <f>G155*1000*1000/G302</f>
        <v>30.400363195101981</v>
      </c>
    </row>
    <row r="157" spans="1:8" ht="20.45" customHeight="1" outlineLevel="1" x14ac:dyDescent="0.2">
      <c r="A157" s="10" t="s">
        <v>324</v>
      </c>
      <c r="B157" s="132" t="s">
        <v>307</v>
      </c>
      <c r="C157" s="24" t="s">
        <v>330</v>
      </c>
      <c r="D157" s="7" t="s">
        <v>47</v>
      </c>
      <c r="E157" s="7" t="s">
        <v>47</v>
      </c>
      <c r="F157" s="7" t="s">
        <v>47</v>
      </c>
      <c r="G157" s="65">
        <f>G155/G89</f>
        <v>0.50684579723464929</v>
      </c>
    </row>
    <row r="158" spans="1:8" ht="20.45" customHeight="1" outlineLevel="1" x14ac:dyDescent="0.2">
      <c r="A158" s="5"/>
      <c r="B158" s="5"/>
      <c r="C158" s="5"/>
      <c r="D158" s="5"/>
      <c r="E158" s="5"/>
      <c r="F158" s="5"/>
      <c r="G158" s="5"/>
    </row>
    <row r="159" spans="1:8" ht="20.45" customHeight="1" outlineLevel="1" x14ac:dyDescent="0.2">
      <c r="A159" s="10" t="s">
        <v>100</v>
      </c>
      <c r="B159" s="132" t="s">
        <v>307</v>
      </c>
      <c r="C159" s="24" t="s">
        <v>98</v>
      </c>
      <c r="D159" s="51">
        <v>2357</v>
      </c>
      <c r="E159" s="51">
        <v>2415</v>
      </c>
      <c r="F159" s="51">
        <v>2562</v>
      </c>
      <c r="G159" s="51">
        <v>2654</v>
      </c>
    </row>
    <row r="160" spans="1:8" ht="20.45" customHeight="1" outlineLevel="1" x14ac:dyDescent="0.2">
      <c r="A160" s="10" t="s">
        <v>328</v>
      </c>
      <c r="B160" s="132" t="s">
        <v>307</v>
      </c>
      <c r="C160" s="24" t="s">
        <v>99</v>
      </c>
      <c r="D160" s="65">
        <f>D159*1000*1000/D302</f>
        <v>282.84690393669672</v>
      </c>
      <c r="E160" s="65">
        <f>E159*1000*1000/E302</f>
        <v>201.43150456645677</v>
      </c>
      <c r="F160" s="65">
        <f>F159*1000*1000/F302</f>
        <v>212.32829394567813</v>
      </c>
      <c r="G160" s="65">
        <f>G159*1000*1000/G302</f>
        <v>215.15350378613508</v>
      </c>
    </row>
    <row r="161" spans="1:7" ht="20.45" customHeight="1" outlineLevel="1" x14ac:dyDescent="0.2">
      <c r="A161" s="10" t="s">
        <v>325</v>
      </c>
      <c r="B161" s="132" t="s">
        <v>307</v>
      </c>
      <c r="C161" s="24" t="s">
        <v>330</v>
      </c>
      <c r="D161" s="7" t="s">
        <v>47</v>
      </c>
      <c r="E161" s="7" t="s">
        <v>47</v>
      </c>
      <c r="F161" s="7" t="s">
        <v>47</v>
      </c>
      <c r="G161" s="65">
        <f>G159/G89</f>
        <v>3.5871166556286913</v>
      </c>
    </row>
    <row r="162" spans="1:7" ht="20.45" customHeight="1" outlineLevel="1" x14ac:dyDescent="0.2">
      <c r="A162" s="5"/>
      <c r="B162" s="5"/>
      <c r="C162" s="5"/>
      <c r="D162" s="5"/>
      <c r="E162" s="5"/>
      <c r="F162" s="5"/>
      <c r="G162" s="5"/>
    </row>
    <row r="163" spans="1:7" ht="20.45" customHeight="1" outlineLevel="1" x14ac:dyDescent="0.2">
      <c r="A163" s="10" t="s">
        <v>101</v>
      </c>
      <c r="B163" s="132" t="s">
        <v>307</v>
      </c>
      <c r="C163" s="24" t="s">
        <v>98</v>
      </c>
      <c r="D163" s="51">
        <v>35</v>
      </c>
      <c r="E163" s="51">
        <v>33</v>
      </c>
      <c r="F163" s="51">
        <v>29</v>
      </c>
      <c r="G163" s="51">
        <v>32</v>
      </c>
    </row>
    <row r="164" spans="1:7" ht="20.45" customHeight="1" outlineLevel="1" x14ac:dyDescent="0.2">
      <c r="A164" s="10" t="s">
        <v>329</v>
      </c>
      <c r="B164" s="132" t="s">
        <v>307</v>
      </c>
      <c r="C164" s="24" t="s">
        <v>99</v>
      </c>
      <c r="D164" s="65">
        <f>D163*1000*1000/D302</f>
        <v>4.2001025192127219</v>
      </c>
      <c r="E164" s="65">
        <f>E163*1000*1000/E302</f>
        <v>2.7524801866223902</v>
      </c>
      <c r="F164" s="65">
        <f>F163*1000*1000/F302</f>
        <v>2.4034037956380425</v>
      </c>
      <c r="G164" s="65">
        <f>G163*1000*1000/G302</f>
        <v>2.5941643259820357</v>
      </c>
    </row>
    <row r="165" spans="1:7" ht="20.45" customHeight="1" outlineLevel="1" x14ac:dyDescent="0.2">
      <c r="A165" s="10" t="s">
        <v>326</v>
      </c>
      <c r="B165" s="132" t="s">
        <v>307</v>
      </c>
      <c r="C165" s="24" t="s">
        <v>330</v>
      </c>
      <c r="D165" s="7" t="s">
        <v>47</v>
      </c>
      <c r="E165" s="7" t="s">
        <v>47</v>
      </c>
      <c r="F165" s="7" t="s">
        <v>47</v>
      </c>
      <c r="G165" s="176">
        <f>G163/G89</f>
        <v>4.3250841364023407E-2</v>
      </c>
    </row>
    <row r="166" spans="1:7" ht="20.45" customHeight="1" x14ac:dyDescent="0.2">
      <c r="D166" s="45"/>
      <c r="E166" s="45"/>
      <c r="F166" s="45"/>
      <c r="G166" s="45"/>
    </row>
    <row r="167" spans="1:7" ht="20.45" customHeight="1" x14ac:dyDescent="0.2">
      <c r="A167" s="111" t="s">
        <v>102</v>
      </c>
      <c r="B167" s="146"/>
      <c r="D167" s="45"/>
      <c r="E167" s="45"/>
      <c r="F167" s="45"/>
      <c r="G167" s="45"/>
    </row>
    <row r="168" spans="1:7" ht="20.45" customHeight="1" outlineLevel="1" x14ac:dyDescent="0.2">
      <c r="D168" s="49">
        <v>2021</v>
      </c>
      <c r="E168" s="49">
        <v>2022</v>
      </c>
      <c r="F168" s="49">
        <v>2023</v>
      </c>
      <c r="G168" s="49">
        <v>2024</v>
      </c>
    </row>
    <row r="169" spans="1:7" ht="20.45" customHeight="1" outlineLevel="1" x14ac:dyDescent="0.2">
      <c r="A169" s="10" t="s">
        <v>103</v>
      </c>
      <c r="B169" s="132" t="s">
        <v>307</v>
      </c>
      <c r="C169" s="24" t="s">
        <v>98</v>
      </c>
      <c r="D169" s="9" t="s">
        <v>104</v>
      </c>
      <c r="E169" s="9" t="s">
        <v>104</v>
      </c>
      <c r="F169" s="9" t="s">
        <v>104</v>
      </c>
      <c r="G169" s="56">
        <v>0</v>
      </c>
    </row>
    <row r="170" spans="1:7" ht="20.45" customHeight="1" outlineLevel="1" x14ac:dyDescent="0.2">
      <c r="A170" s="10" t="s">
        <v>105</v>
      </c>
      <c r="B170" s="132" t="s">
        <v>307</v>
      </c>
      <c r="C170" s="24" t="s">
        <v>98</v>
      </c>
      <c r="D170" s="9" t="s">
        <v>104</v>
      </c>
      <c r="E170" s="9" t="s">
        <v>104</v>
      </c>
      <c r="F170" s="9" t="s">
        <v>104</v>
      </c>
      <c r="G170" s="56">
        <v>1242.8871612999999</v>
      </c>
    </row>
    <row r="171" spans="1:7" ht="20.45" customHeight="1" outlineLevel="1" x14ac:dyDescent="0.2">
      <c r="A171" s="10" t="s">
        <v>106</v>
      </c>
      <c r="B171" s="132" t="s">
        <v>307</v>
      </c>
      <c r="C171" s="24" t="s">
        <v>98</v>
      </c>
      <c r="D171" s="9" t="s">
        <v>104</v>
      </c>
      <c r="E171" s="9" t="s">
        <v>104</v>
      </c>
      <c r="F171" s="9" t="s">
        <v>104</v>
      </c>
      <c r="G171" s="56">
        <v>0</v>
      </c>
    </row>
    <row r="172" spans="1:7" ht="20.45" customHeight="1" outlineLevel="1" x14ac:dyDescent="0.2">
      <c r="A172" s="10" t="s">
        <v>107</v>
      </c>
      <c r="B172" s="132" t="s">
        <v>307</v>
      </c>
      <c r="C172" s="24" t="s">
        <v>98</v>
      </c>
      <c r="D172" s="9" t="s">
        <v>104</v>
      </c>
      <c r="E172" s="9" t="s">
        <v>104</v>
      </c>
      <c r="F172" s="9" t="s">
        <v>104</v>
      </c>
      <c r="G172" s="57">
        <v>0.26</v>
      </c>
    </row>
    <row r="173" spans="1:7" ht="20.45" customHeight="1" outlineLevel="1" x14ac:dyDescent="0.2">
      <c r="A173" s="10" t="s">
        <v>108</v>
      </c>
      <c r="B173" s="132" t="s">
        <v>307</v>
      </c>
      <c r="C173" s="24" t="s">
        <v>98</v>
      </c>
      <c r="D173" s="9" t="s">
        <v>104</v>
      </c>
      <c r="E173" s="9" t="s">
        <v>104</v>
      </c>
      <c r="F173" s="9" t="s">
        <v>104</v>
      </c>
      <c r="G173" s="58">
        <v>3.1283300000000001E-7</v>
      </c>
    </row>
    <row r="174" spans="1:7" ht="20.45" customHeight="1" outlineLevel="1" x14ac:dyDescent="0.2">
      <c r="A174" s="10" t="s">
        <v>109</v>
      </c>
      <c r="B174" s="132" t="s">
        <v>307</v>
      </c>
      <c r="C174" s="24" t="s">
        <v>98</v>
      </c>
      <c r="D174" s="9" t="s">
        <v>104</v>
      </c>
      <c r="E174" s="9" t="s">
        <v>104</v>
      </c>
      <c r="F174" s="9" t="s">
        <v>104</v>
      </c>
      <c r="G174" s="59">
        <v>5.3340393999999999E-2</v>
      </c>
    </row>
    <row r="175" spans="1:7" ht="20.45" customHeight="1" outlineLevel="1" x14ac:dyDescent="0.2">
      <c r="A175" s="10" t="s">
        <v>110</v>
      </c>
      <c r="B175" s="132" t="s">
        <v>307</v>
      </c>
      <c r="C175" s="24" t="s">
        <v>98</v>
      </c>
      <c r="D175" s="9" t="s">
        <v>104</v>
      </c>
      <c r="E175" s="9" t="s">
        <v>104</v>
      </c>
      <c r="F175" s="9" t="s">
        <v>104</v>
      </c>
      <c r="G175" s="57">
        <v>2.0912442181999999</v>
      </c>
    </row>
    <row r="176" spans="1:7" ht="20.45" customHeight="1" x14ac:dyDescent="0.2">
      <c r="D176" s="45"/>
      <c r="E176" s="45"/>
      <c r="F176" s="45"/>
      <c r="G176" s="45"/>
    </row>
    <row r="177" spans="1:7" ht="20.45" customHeight="1" x14ac:dyDescent="0.2">
      <c r="A177" s="111" t="s">
        <v>111</v>
      </c>
      <c r="B177" s="146"/>
      <c r="D177" s="45"/>
      <c r="E177" s="45"/>
      <c r="F177" s="45"/>
      <c r="G177" s="45"/>
    </row>
    <row r="178" spans="1:7" ht="20.45" customHeight="1" outlineLevel="1" x14ac:dyDescent="0.2">
      <c r="D178" s="49">
        <v>2021</v>
      </c>
      <c r="E178" s="49">
        <v>2022</v>
      </c>
      <c r="F178" s="49">
        <v>2023</v>
      </c>
      <c r="G178" s="49">
        <v>2024</v>
      </c>
    </row>
    <row r="179" spans="1:7" ht="20.45" customHeight="1" outlineLevel="1" x14ac:dyDescent="0.2">
      <c r="A179" s="11" t="s">
        <v>112</v>
      </c>
      <c r="B179" s="132" t="s">
        <v>307</v>
      </c>
      <c r="C179" s="24" t="s">
        <v>98</v>
      </c>
      <c r="D179" s="42">
        <v>1202284</v>
      </c>
      <c r="E179" s="42">
        <v>1247279</v>
      </c>
      <c r="F179" s="42">
        <v>1233001</v>
      </c>
      <c r="G179" s="42">
        <v>1186483</v>
      </c>
    </row>
    <row r="180" spans="1:7" ht="20.45" customHeight="1" outlineLevel="1" x14ac:dyDescent="0.2">
      <c r="A180" s="11" t="s">
        <v>113</v>
      </c>
      <c r="B180" s="132" t="s">
        <v>307</v>
      </c>
      <c r="C180" s="24" t="s">
        <v>98</v>
      </c>
      <c r="D180" s="42">
        <v>1024156</v>
      </c>
      <c r="E180" s="42">
        <v>1073679</v>
      </c>
      <c r="F180" s="42">
        <v>1053770</v>
      </c>
      <c r="G180" s="42">
        <v>1007696</v>
      </c>
    </row>
    <row r="181" spans="1:7" ht="20.45" customHeight="1" outlineLevel="1" x14ac:dyDescent="0.2">
      <c r="A181" s="11" t="s">
        <v>114</v>
      </c>
      <c r="B181" s="132" t="s">
        <v>307</v>
      </c>
      <c r="C181" s="24" t="s">
        <v>98</v>
      </c>
      <c r="D181" s="42">
        <f>D179-D180</f>
        <v>178128</v>
      </c>
      <c r="E181" s="42">
        <f t="shared" ref="E181:G181" si="9">E179-E180</f>
        <v>173600</v>
      </c>
      <c r="F181" s="42">
        <f t="shared" si="9"/>
        <v>179231</v>
      </c>
      <c r="G181" s="42">
        <f t="shared" si="9"/>
        <v>178787</v>
      </c>
    </row>
    <row r="182" spans="1:7" ht="20.45" customHeight="1" outlineLevel="1" x14ac:dyDescent="0.2">
      <c r="A182" s="11" t="s">
        <v>115</v>
      </c>
      <c r="B182" s="132" t="s">
        <v>307</v>
      </c>
      <c r="C182" s="24" t="s">
        <v>69</v>
      </c>
      <c r="D182" s="4">
        <f>D180/D179</f>
        <v>0.85184199407128436</v>
      </c>
      <c r="E182" s="4">
        <f t="shared" ref="E182:G182" si="10">E180/E179</f>
        <v>0.86081702650329239</v>
      </c>
      <c r="F182" s="4">
        <f t="shared" si="10"/>
        <v>0.85463839850900369</v>
      </c>
      <c r="G182" s="4">
        <f t="shared" si="10"/>
        <v>0.84931347520360601</v>
      </c>
    </row>
    <row r="183" spans="1:7" ht="20.45" customHeight="1" outlineLevel="1" x14ac:dyDescent="0.2">
      <c r="D183" s="43"/>
      <c r="E183" s="43"/>
      <c r="F183" s="43"/>
      <c r="G183" s="43"/>
    </row>
    <row r="184" spans="1:7" ht="20.45" customHeight="1" outlineLevel="1" x14ac:dyDescent="0.2">
      <c r="A184" s="11" t="s">
        <v>116</v>
      </c>
      <c r="B184" s="132" t="s">
        <v>307</v>
      </c>
      <c r="C184" s="24" t="s">
        <v>98</v>
      </c>
      <c r="D184" s="42">
        <v>97913</v>
      </c>
      <c r="E184" s="42">
        <v>94440</v>
      </c>
      <c r="F184" s="42">
        <v>106900</v>
      </c>
      <c r="G184" s="42">
        <v>98079</v>
      </c>
    </row>
    <row r="185" spans="1:7" ht="20.45" customHeight="1" outlineLevel="1" x14ac:dyDescent="0.2">
      <c r="A185" s="11" t="s">
        <v>341</v>
      </c>
      <c r="B185" s="132" t="s">
        <v>307</v>
      </c>
      <c r="C185" s="24" t="s">
        <v>98</v>
      </c>
      <c r="D185" s="42">
        <v>60217</v>
      </c>
      <c r="E185" s="42">
        <v>65413</v>
      </c>
      <c r="F185" s="42">
        <v>72842</v>
      </c>
      <c r="G185" s="42">
        <v>71532</v>
      </c>
    </row>
    <row r="186" spans="1:7" ht="20.45" customHeight="1" outlineLevel="1" x14ac:dyDescent="0.2">
      <c r="A186" s="11" t="s">
        <v>117</v>
      </c>
      <c r="B186" s="132" t="s">
        <v>307</v>
      </c>
      <c r="C186" s="24" t="s">
        <v>98</v>
      </c>
      <c r="D186" s="42">
        <f>D184-D185</f>
        <v>37696</v>
      </c>
      <c r="E186" s="42">
        <f t="shared" ref="E186:G186" si="11">E184-E185</f>
        <v>29027</v>
      </c>
      <c r="F186" s="42">
        <f t="shared" si="11"/>
        <v>34058</v>
      </c>
      <c r="G186" s="42">
        <f t="shared" si="11"/>
        <v>26547</v>
      </c>
    </row>
    <row r="187" spans="1:7" ht="20.45" customHeight="1" outlineLevel="1" x14ac:dyDescent="0.2">
      <c r="A187" s="11" t="s">
        <v>115</v>
      </c>
      <c r="B187" s="132" t="s">
        <v>307</v>
      </c>
      <c r="C187" s="24" t="s">
        <v>69</v>
      </c>
      <c r="D187" s="4">
        <f>D185/D184</f>
        <v>0.61500515763994568</v>
      </c>
      <c r="E187" s="4">
        <f t="shared" ref="E187:G187" si="12">E185/E184</f>
        <v>0.69264083015671329</v>
      </c>
      <c r="F187" s="4">
        <f t="shared" si="12"/>
        <v>0.6814031805425631</v>
      </c>
      <c r="G187" s="4">
        <f t="shared" si="12"/>
        <v>0.72933043770837791</v>
      </c>
    </row>
    <row r="188" spans="1:7" ht="20.45" customHeight="1" outlineLevel="1" x14ac:dyDescent="0.2">
      <c r="D188" s="43"/>
      <c r="E188" s="43"/>
      <c r="F188" s="43"/>
      <c r="G188" s="43"/>
    </row>
    <row r="189" spans="1:7" ht="20.45" customHeight="1" outlineLevel="1" x14ac:dyDescent="0.2">
      <c r="A189" s="11" t="s">
        <v>118</v>
      </c>
      <c r="B189" s="132" t="s">
        <v>307</v>
      </c>
      <c r="C189" s="24" t="s">
        <v>98</v>
      </c>
      <c r="D189" s="42">
        <v>1377</v>
      </c>
      <c r="E189" s="42">
        <v>1377</v>
      </c>
      <c r="F189" s="42">
        <v>1377</v>
      </c>
      <c r="G189" s="42">
        <v>2744</v>
      </c>
    </row>
    <row r="190" spans="1:7" ht="20.45" customHeight="1" x14ac:dyDescent="0.2">
      <c r="D190" s="43"/>
      <c r="E190" s="43"/>
      <c r="F190" s="43"/>
      <c r="G190" s="43"/>
    </row>
    <row r="191" spans="1:7" ht="20.45" customHeight="1" x14ac:dyDescent="0.2">
      <c r="A191" s="111" t="s">
        <v>119</v>
      </c>
      <c r="B191" s="146"/>
      <c r="D191" s="45"/>
      <c r="E191" s="45"/>
      <c r="F191" s="45"/>
      <c r="G191" s="45"/>
    </row>
    <row r="192" spans="1:7" ht="20.45" customHeight="1" outlineLevel="1" x14ac:dyDescent="0.2">
      <c r="D192" s="45"/>
      <c r="E192" s="45"/>
      <c r="F192" s="45"/>
      <c r="G192" s="45"/>
    </row>
    <row r="193" spans="1:7" ht="20.45" customHeight="1" outlineLevel="1" x14ac:dyDescent="0.2">
      <c r="A193" s="14"/>
      <c r="B193" s="147"/>
      <c r="D193" s="49">
        <v>2021</v>
      </c>
      <c r="E193" s="49">
        <v>2022</v>
      </c>
      <c r="F193" s="49">
        <v>2023</v>
      </c>
      <c r="G193" s="49">
        <v>2024</v>
      </c>
    </row>
    <row r="194" spans="1:7" ht="20.45" customHeight="1" outlineLevel="1" x14ac:dyDescent="0.2">
      <c r="A194" s="11" t="s">
        <v>120</v>
      </c>
      <c r="B194" s="132" t="s">
        <v>307</v>
      </c>
      <c r="C194" s="24" t="s">
        <v>98</v>
      </c>
      <c r="D194" s="9" t="s">
        <v>104</v>
      </c>
      <c r="E194" s="9" t="s">
        <v>104</v>
      </c>
      <c r="F194" s="9" t="s">
        <v>104</v>
      </c>
      <c r="G194" s="42">
        <v>54224.692242795856</v>
      </c>
    </row>
    <row r="195" spans="1:7" ht="20.45" customHeight="1" outlineLevel="1" x14ac:dyDescent="0.2">
      <c r="A195" s="11" t="s">
        <v>121</v>
      </c>
      <c r="B195" s="132" t="s">
        <v>307</v>
      </c>
      <c r="C195" s="24" t="s">
        <v>98</v>
      </c>
      <c r="D195" s="9" t="s">
        <v>104</v>
      </c>
      <c r="E195" s="9" t="s">
        <v>104</v>
      </c>
      <c r="F195" s="9" t="s">
        <v>104</v>
      </c>
      <c r="G195" s="42">
        <v>23547.813478797863</v>
      </c>
    </row>
    <row r="196" spans="1:7" ht="20.45" customHeight="1" outlineLevel="1" x14ac:dyDescent="0.2">
      <c r="A196" s="11" t="s">
        <v>122</v>
      </c>
      <c r="B196" s="132" t="s">
        <v>307</v>
      </c>
      <c r="C196" s="24" t="s">
        <v>98</v>
      </c>
      <c r="D196" s="9" t="s">
        <v>104</v>
      </c>
      <c r="E196" s="9" t="s">
        <v>104</v>
      </c>
      <c r="F196" s="9" t="s">
        <v>104</v>
      </c>
      <c r="G196" s="42">
        <v>2734.0865032884117</v>
      </c>
    </row>
    <row r="197" spans="1:7" ht="20.45" customHeight="1" x14ac:dyDescent="0.2">
      <c r="D197" s="45"/>
      <c r="E197" s="45"/>
      <c r="F197" s="45"/>
      <c r="G197" s="45"/>
    </row>
    <row r="198" spans="1:7" ht="20.45" customHeight="1" x14ac:dyDescent="0.2">
      <c r="A198" s="111" t="s">
        <v>123</v>
      </c>
      <c r="B198" s="146"/>
      <c r="D198" s="45"/>
      <c r="E198" s="45"/>
      <c r="F198" s="45"/>
      <c r="G198" s="45"/>
    </row>
    <row r="199" spans="1:7" ht="20.45" customHeight="1" outlineLevel="1" x14ac:dyDescent="0.2">
      <c r="A199" s="3"/>
      <c r="B199" s="142"/>
      <c r="D199" s="49">
        <v>2021</v>
      </c>
      <c r="E199" s="49">
        <v>2022</v>
      </c>
      <c r="F199" s="49">
        <v>2023</v>
      </c>
      <c r="G199" s="49">
        <v>2024</v>
      </c>
    </row>
    <row r="200" spans="1:7" ht="20.45" customHeight="1" outlineLevel="1" x14ac:dyDescent="0.2">
      <c r="A200" s="15" t="s">
        <v>124</v>
      </c>
      <c r="B200" s="148"/>
      <c r="C200" s="19" t="s">
        <v>69</v>
      </c>
      <c r="D200" s="54">
        <v>0.73019999999999996</v>
      </c>
      <c r="E200" s="54">
        <v>0.46824803836642892</v>
      </c>
      <c r="F200" s="54">
        <v>0.56993572810871129</v>
      </c>
      <c r="G200" s="54">
        <v>0.64400000000000002</v>
      </c>
    </row>
    <row r="201" spans="1:7" ht="20.45" customHeight="1" outlineLevel="1" x14ac:dyDescent="0.2">
      <c r="A201" s="15" t="s">
        <v>125</v>
      </c>
      <c r="B201" s="148"/>
      <c r="C201" s="19" t="s">
        <v>69</v>
      </c>
      <c r="D201" s="54">
        <v>0.67459999999999998</v>
      </c>
      <c r="E201" s="54">
        <v>0.82010401164123781</v>
      </c>
      <c r="F201" s="54">
        <v>0.60373736958831192</v>
      </c>
      <c r="G201" s="54">
        <v>0.81399999999999995</v>
      </c>
    </row>
    <row r="202" spans="1:7" ht="20.45" customHeight="1" outlineLevel="1" x14ac:dyDescent="0.2">
      <c r="A202" s="15" t="s">
        <v>126</v>
      </c>
      <c r="B202" s="148"/>
      <c r="C202" s="19" t="s">
        <v>69</v>
      </c>
      <c r="D202" s="9" t="s">
        <v>127</v>
      </c>
      <c r="E202" s="54">
        <v>0.81873692368008777</v>
      </c>
      <c r="F202" s="54">
        <v>0.60299999999999998</v>
      </c>
      <c r="G202" s="54">
        <v>0.81299999999999994</v>
      </c>
    </row>
    <row r="203" spans="1:7" ht="20.45" customHeight="1" outlineLevel="1" x14ac:dyDescent="0.2">
      <c r="A203" s="15" t="s">
        <v>342</v>
      </c>
      <c r="B203" s="148"/>
      <c r="C203" s="19" t="s">
        <v>69</v>
      </c>
      <c r="D203" s="9" t="s">
        <v>127</v>
      </c>
      <c r="E203" s="9" t="s">
        <v>127</v>
      </c>
      <c r="F203" s="9" t="s">
        <v>127</v>
      </c>
      <c r="G203" s="54">
        <v>0.84</v>
      </c>
    </row>
    <row r="204" spans="1:7" ht="20.45" customHeight="1" outlineLevel="1" x14ac:dyDescent="0.2">
      <c r="A204" s="16"/>
      <c r="B204" s="149"/>
      <c r="C204" s="20"/>
      <c r="D204" s="45"/>
      <c r="E204" s="45"/>
      <c r="F204" s="45"/>
      <c r="G204" s="45"/>
    </row>
    <row r="205" spans="1:7" ht="20.45" customHeight="1" outlineLevel="1" x14ac:dyDescent="0.2">
      <c r="A205" s="15" t="s">
        <v>128</v>
      </c>
      <c r="B205" s="148"/>
      <c r="C205" s="19" t="s">
        <v>69</v>
      </c>
      <c r="D205" s="9" t="s">
        <v>127</v>
      </c>
      <c r="E205" s="54">
        <v>0.5077491062677838</v>
      </c>
      <c r="F205" s="54">
        <v>0.34</v>
      </c>
      <c r="G205" s="54">
        <v>0.435</v>
      </c>
    </row>
    <row r="206" spans="1:7" ht="20.45" customHeight="1" outlineLevel="1" x14ac:dyDescent="0.2">
      <c r="A206" s="15" t="s">
        <v>129</v>
      </c>
      <c r="B206" s="148"/>
      <c r="C206" s="19" t="s">
        <v>69</v>
      </c>
      <c r="D206" s="9" t="s">
        <v>127</v>
      </c>
      <c r="E206" s="54">
        <v>0.56303648068669532</v>
      </c>
      <c r="F206" s="54">
        <v>0.52117886304993555</v>
      </c>
      <c r="G206" s="54">
        <v>0.498</v>
      </c>
    </row>
    <row r="207" spans="1:7" ht="20.45" customHeight="1" outlineLevel="1" x14ac:dyDescent="0.2">
      <c r="A207" s="15" t="s">
        <v>130</v>
      </c>
      <c r="B207" s="148"/>
      <c r="C207" s="19" t="s">
        <v>69</v>
      </c>
      <c r="D207" s="9" t="s">
        <v>127</v>
      </c>
      <c r="E207" s="54">
        <v>0.56282166920213184</v>
      </c>
      <c r="F207" s="54">
        <v>0.52053617829688636</v>
      </c>
      <c r="G207" s="54">
        <v>0.498</v>
      </c>
    </row>
    <row r="208" spans="1:7" ht="20.45" customHeight="1" outlineLevel="1" x14ac:dyDescent="0.2">
      <c r="A208" s="15" t="s">
        <v>343</v>
      </c>
      <c r="B208" s="148"/>
      <c r="C208" s="19" t="s">
        <v>69</v>
      </c>
      <c r="D208" s="9" t="s">
        <v>127</v>
      </c>
      <c r="E208" s="9" t="s">
        <v>127</v>
      </c>
      <c r="F208" s="9" t="s">
        <v>127</v>
      </c>
      <c r="G208" s="54">
        <v>0.215</v>
      </c>
    </row>
    <row r="209" spans="1:8" ht="20.45" customHeight="1" outlineLevel="1" x14ac:dyDescent="0.2">
      <c r="A209" s="16"/>
      <c r="B209" s="149"/>
      <c r="C209" s="20"/>
      <c r="D209" s="45"/>
      <c r="E209" s="45"/>
      <c r="F209" s="45"/>
      <c r="G209" s="45"/>
    </row>
    <row r="210" spans="1:8" ht="20.45" customHeight="1" outlineLevel="1" x14ac:dyDescent="0.2">
      <c r="A210" s="15" t="s">
        <v>131</v>
      </c>
      <c r="B210" s="148"/>
      <c r="C210" s="19" t="s">
        <v>69</v>
      </c>
      <c r="D210" s="9" t="s">
        <v>127</v>
      </c>
      <c r="E210" s="9" t="s">
        <v>127</v>
      </c>
      <c r="F210" s="54">
        <v>2.3129772717641574E-2</v>
      </c>
      <c r="G210" s="54">
        <v>0.14399999999999999</v>
      </c>
    </row>
    <row r="211" spans="1:8" ht="20.45" customHeight="1" outlineLevel="1" x14ac:dyDescent="0.2">
      <c r="A211" s="15" t="s">
        <v>132</v>
      </c>
      <c r="B211" s="148"/>
      <c r="C211" s="19" t="s">
        <v>69</v>
      </c>
      <c r="D211" s="9" t="s">
        <v>127</v>
      </c>
      <c r="E211" s="9" t="s">
        <v>127</v>
      </c>
      <c r="F211" s="54">
        <v>0.26173994543924156</v>
      </c>
      <c r="G211" s="54">
        <v>0.46400000000000002</v>
      </c>
    </row>
    <row r="212" spans="1:8" ht="20.45" customHeight="1" outlineLevel="1" x14ac:dyDescent="0.2">
      <c r="A212" s="15" t="s">
        <v>133</v>
      </c>
      <c r="B212" s="148"/>
      <c r="C212" s="19" t="s">
        <v>69</v>
      </c>
      <c r="D212" s="9" t="s">
        <v>127</v>
      </c>
      <c r="E212" s="9" t="s">
        <v>127</v>
      </c>
      <c r="F212" s="54">
        <v>0.26091088401862628</v>
      </c>
      <c r="G212" s="54">
        <v>0.46200000000000002</v>
      </c>
    </row>
    <row r="213" spans="1:8" ht="20.45" customHeight="1" outlineLevel="1" x14ac:dyDescent="0.2">
      <c r="A213" s="15" t="s">
        <v>344</v>
      </c>
      <c r="B213" s="148"/>
      <c r="C213" s="19" t="s">
        <v>69</v>
      </c>
      <c r="D213" s="9" t="s">
        <v>127</v>
      </c>
      <c r="E213" s="9" t="s">
        <v>127</v>
      </c>
      <c r="F213" s="9" t="s">
        <v>127</v>
      </c>
      <c r="G213" s="54">
        <v>0.65300000000000002</v>
      </c>
    </row>
    <row r="214" spans="1:8" ht="20.45" customHeight="1" outlineLevel="1" x14ac:dyDescent="0.2">
      <c r="D214" s="45"/>
      <c r="E214" s="45"/>
      <c r="F214" s="45"/>
      <c r="G214" s="45"/>
    </row>
    <row r="215" spans="1:8" ht="20.45" customHeight="1" x14ac:dyDescent="0.2">
      <c r="D215" s="45"/>
      <c r="E215" s="45"/>
      <c r="F215" s="45"/>
      <c r="G215" s="45"/>
    </row>
    <row r="216" spans="1:8" ht="20.45" customHeight="1" x14ac:dyDescent="0.2">
      <c r="D216" s="45"/>
      <c r="E216" s="45"/>
      <c r="F216" s="45"/>
      <c r="G216" s="45"/>
    </row>
    <row r="217" spans="1:8" ht="20.45" customHeight="1" x14ac:dyDescent="0.2">
      <c r="D217" s="45"/>
      <c r="E217" s="45"/>
      <c r="F217" s="45"/>
      <c r="G217" s="45"/>
    </row>
    <row r="218" spans="1:8" ht="28.35" customHeight="1" x14ac:dyDescent="0.2">
      <c r="A218" s="78" t="s">
        <v>309</v>
      </c>
      <c r="B218" s="150"/>
      <c r="C218" s="79"/>
      <c r="D218" s="80"/>
      <c r="E218" s="80"/>
      <c r="F218" s="80"/>
      <c r="G218" s="80"/>
      <c r="H218" s="81"/>
    </row>
    <row r="219" spans="1:8" ht="20.45" customHeight="1" x14ac:dyDescent="0.2">
      <c r="D219" s="45"/>
      <c r="E219" s="45"/>
      <c r="F219" s="45"/>
      <c r="G219" s="45"/>
    </row>
    <row r="220" spans="1:8" ht="20.45" customHeight="1" x14ac:dyDescent="0.2">
      <c r="A220" s="112" t="s">
        <v>134</v>
      </c>
      <c r="B220" s="151"/>
      <c r="D220" s="45"/>
      <c r="E220" s="45"/>
      <c r="F220" s="45"/>
      <c r="G220" s="45"/>
    </row>
    <row r="221" spans="1:8" ht="20.45" customHeight="1" outlineLevel="1" x14ac:dyDescent="0.2">
      <c r="D221" s="49">
        <v>2021</v>
      </c>
      <c r="E221" s="49">
        <v>2022</v>
      </c>
      <c r="F221" s="49">
        <v>2023</v>
      </c>
      <c r="G221" s="49">
        <v>2024</v>
      </c>
    </row>
    <row r="222" spans="1:8" ht="20.45" customHeight="1" outlineLevel="1" x14ac:dyDescent="0.2">
      <c r="A222" s="27" t="s">
        <v>135</v>
      </c>
      <c r="B222" s="152"/>
      <c r="C222" s="28" t="s">
        <v>136</v>
      </c>
      <c r="D222" s="41">
        <v>48704707</v>
      </c>
      <c r="E222" s="41">
        <v>48713947</v>
      </c>
      <c r="F222" s="41">
        <v>45883157</v>
      </c>
      <c r="G222" s="41">
        <v>46295981</v>
      </c>
    </row>
    <row r="223" spans="1:8" ht="20.45" customHeight="1" outlineLevel="1" x14ac:dyDescent="0.2">
      <c r="D223" s="45"/>
      <c r="E223" s="45"/>
      <c r="F223" s="45"/>
      <c r="G223" s="45"/>
    </row>
    <row r="224" spans="1:8" ht="20.45" customHeight="1" outlineLevel="1" x14ac:dyDescent="0.2">
      <c r="A224" s="11" t="s">
        <v>137</v>
      </c>
      <c r="B224" s="96"/>
      <c r="C224" s="24" t="s">
        <v>136</v>
      </c>
      <c r="D224" s="51">
        <v>865</v>
      </c>
      <c r="E224" s="51">
        <v>843</v>
      </c>
      <c r="F224" s="51">
        <v>854</v>
      </c>
      <c r="G224" s="51">
        <v>857</v>
      </c>
    </row>
    <row r="225" spans="1:7" ht="20.45" customHeight="1" outlineLevel="1" x14ac:dyDescent="0.2">
      <c r="A225" s="11" t="s">
        <v>138</v>
      </c>
      <c r="B225" s="96"/>
      <c r="C225" s="24" t="s">
        <v>136</v>
      </c>
      <c r="D225" s="51">
        <v>6</v>
      </c>
      <c r="E225" s="51">
        <v>6</v>
      </c>
      <c r="F225" s="51">
        <v>6</v>
      </c>
      <c r="G225" s="51">
        <v>3</v>
      </c>
    </row>
    <row r="226" spans="1:7" ht="20.45" customHeight="1" outlineLevel="1" x14ac:dyDescent="0.2">
      <c r="D226" s="45"/>
      <c r="E226" s="45"/>
      <c r="F226" s="45"/>
      <c r="G226" s="45"/>
    </row>
    <row r="227" spans="1:7" ht="20.45" customHeight="1" outlineLevel="1" x14ac:dyDescent="0.2">
      <c r="A227" s="11" t="s">
        <v>139</v>
      </c>
      <c r="B227" s="132" t="s">
        <v>307</v>
      </c>
      <c r="C227" s="24" t="s">
        <v>140</v>
      </c>
      <c r="D227" s="42">
        <v>3053</v>
      </c>
      <c r="E227" s="42">
        <v>2989</v>
      </c>
      <c r="F227" s="42">
        <v>2909</v>
      </c>
      <c r="G227" s="42">
        <v>2979</v>
      </c>
    </row>
    <row r="228" spans="1:7" ht="20.45" customHeight="1" outlineLevel="1" x14ac:dyDescent="0.2">
      <c r="A228" s="11" t="s">
        <v>141</v>
      </c>
      <c r="B228" s="132" t="s">
        <v>307</v>
      </c>
      <c r="C228" s="24" t="s">
        <v>140</v>
      </c>
      <c r="D228" s="51">
        <v>69</v>
      </c>
      <c r="E228" s="51">
        <v>66</v>
      </c>
      <c r="F228" s="51">
        <v>63</v>
      </c>
      <c r="G228" s="51">
        <v>67</v>
      </c>
    </row>
    <row r="229" spans="1:7" ht="20.45" customHeight="1" outlineLevel="1" x14ac:dyDescent="0.2">
      <c r="A229" s="70" t="s">
        <v>142</v>
      </c>
      <c r="B229" s="132" t="s">
        <v>307</v>
      </c>
      <c r="C229" s="72" t="s">
        <v>140</v>
      </c>
      <c r="D229" s="71">
        <f>D228+D227</f>
        <v>3122</v>
      </c>
      <c r="E229" s="71">
        <f>E228+E227</f>
        <v>3055</v>
      </c>
      <c r="F229" s="71">
        <f>F228+F227</f>
        <v>2972</v>
      </c>
      <c r="G229" s="71">
        <f>G228+G227</f>
        <v>3046</v>
      </c>
    </row>
    <row r="230" spans="1:7" ht="20.45" customHeight="1" outlineLevel="1" x14ac:dyDescent="0.2">
      <c r="D230" s="45"/>
      <c r="E230" s="45"/>
      <c r="F230" s="45"/>
      <c r="G230" s="45"/>
    </row>
    <row r="231" spans="1:7" ht="20.45" customHeight="1" outlineLevel="1" x14ac:dyDescent="0.2">
      <c r="A231" s="70" t="s">
        <v>143</v>
      </c>
      <c r="B231" s="132" t="s">
        <v>307</v>
      </c>
      <c r="C231" s="72" t="s">
        <v>140</v>
      </c>
      <c r="D231" s="73">
        <v>113</v>
      </c>
      <c r="E231" s="73">
        <v>73</v>
      </c>
      <c r="F231" s="73">
        <v>47</v>
      </c>
      <c r="G231" s="73">
        <v>46</v>
      </c>
    </row>
    <row r="232" spans="1:7" ht="20.45" customHeight="1" x14ac:dyDescent="0.2">
      <c r="D232" s="45"/>
      <c r="E232" s="45"/>
      <c r="F232" s="45"/>
      <c r="G232" s="45"/>
    </row>
    <row r="233" spans="1:7" ht="20.45" customHeight="1" x14ac:dyDescent="0.2">
      <c r="A233" s="112" t="s">
        <v>144</v>
      </c>
      <c r="B233" s="151"/>
      <c r="D233" s="45"/>
      <c r="E233" s="45"/>
      <c r="F233" s="45"/>
      <c r="G233" s="45"/>
    </row>
    <row r="234" spans="1:7" ht="20.45" customHeight="1" outlineLevel="1" x14ac:dyDescent="0.2">
      <c r="D234" s="49">
        <v>2021</v>
      </c>
      <c r="E234" s="49">
        <v>2022</v>
      </c>
      <c r="F234" s="49">
        <v>2023</v>
      </c>
      <c r="G234" s="49">
        <v>2024</v>
      </c>
    </row>
    <row r="235" spans="1:7" ht="20.45" customHeight="1" outlineLevel="1" x14ac:dyDescent="0.2">
      <c r="A235" s="11" t="s">
        <v>145</v>
      </c>
      <c r="B235" s="132" t="s">
        <v>307</v>
      </c>
      <c r="C235" s="24" t="s">
        <v>140</v>
      </c>
      <c r="D235" s="51">
        <v>1159</v>
      </c>
      <c r="E235" s="51">
        <v>1125</v>
      </c>
      <c r="F235" s="51">
        <v>1056</v>
      </c>
      <c r="G235" s="51">
        <v>1081</v>
      </c>
    </row>
    <row r="236" spans="1:7" ht="20.45" customHeight="1" outlineLevel="1" x14ac:dyDescent="0.2">
      <c r="A236" s="11" t="s">
        <v>146</v>
      </c>
      <c r="B236" s="132" t="s">
        <v>307</v>
      </c>
      <c r="C236" s="24" t="s">
        <v>140</v>
      </c>
      <c r="D236" s="51">
        <v>938</v>
      </c>
      <c r="E236" s="51">
        <v>916</v>
      </c>
      <c r="F236" s="51">
        <v>886</v>
      </c>
      <c r="G236" s="51">
        <v>858</v>
      </c>
    </row>
    <row r="237" spans="1:7" ht="20.45" customHeight="1" outlineLevel="1" x14ac:dyDescent="0.2">
      <c r="A237" s="11" t="s">
        <v>308</v>
      </c>
      <c r="B237" s="132" t="s">
        <v>307</v>
      </c>
      <c r="C237" s="24" t="s">
        <v>140</v>
      </c>
      <c r="D237" s="51">
        <f>D235-D236</f>
        <v>221</v>
      </c>
      <c r="E237" s="51">
        <f t="shared" ref="E237:G237" si="13">E235-E236</f>
        <v>209</v>
      </c>
      <c r="F237" s="51">
        <f t="shared" si="13"/>
        <v>170</v>
      </c>
      <c r="G237" s="51">
        <f t="shared" si="13"/>
        <v>223</v>
      </c>
    </row>
    <row r="238" spans="1:7" ht="20.45" customHeight="1" outlineLevel="1" x14ac:dyDescent="0.2">
      <c r="A238" s="70" t="s">
        <v>147</v>
      </c>
      <c r="B238" s="132" t="s">
        <v>307</v>
      </c>
      <c r="C238" s="72" t="s">
        <v>69</v>
      </c>
      <c r="D238" s="47">
        <f t="shared" ref="D238:F238" si="14">D236/D235</f>
        <v>0.80931837791199313</v>
      </c>
      <c r="E238" s="47">
        <f t="shared" si="14"/>
        <v>0.81422222222222218</v>
      </c>
      <c r="F238" s="47">
        <f t="shared" si="14"/>
        <v>0.83901515151515149</v>
      </c>
      <c r="G238" s="47">
        <f>G236/G235</f>
        <v>0.79370952821461604</v>
      </c>
    </row>
    <row r="239" spans="1:7" ht="20.45" customHeight="1" x14ac:dyDescent="0.2">
      <c r="D239" s="55"/>
      <c r="E239" s="55"/>
      <c r="F239" s="55"/>
      <c r="G239" s="55"/>
    </row>
    <row r="240" spans="1:7" ht="20.45" customHeight="1" x14ac:dyDescent="0.2">
      <c r="A240" s="112" t="s">
        <v>149</v>
      </c>
      <c r="B240" s="151"/>
      <c r="D240" s="45"/>
      <c r="E240" s="45"/>
      <c r="F240" s="45"/>
      <c r="G240" s="45"/>
    </row>
    <row r="241" spans="1:7" ht="20.45" customHeight="1" outlineLevel="1" x14ac:dyDescent="0.2">
      <c r="D241" s="49">
        <v>2021</v>
      </c>
      <c r="E241" s="49">
        <v>2022</v>
      </c>
      <c r="F241" s="49">
        <v>2023</v>
      </c>
      <c r="G241" s="49">
        <v>2024</v>
      </c>
    </row>
    <row r="242" spans="1:7" ht="20.45" customHeight="1" outlineLevel="1" x14ac:dyDescent="0.2">
      <c r="A242" s="70" t="s">
        <v>150</v>
      </c>
      <c r="B242" s="153"/>
      <c r="C242" s="72" t="s">
        <v>136</v>
      </c>
      <c r="D242" s="71">
        <v>38556535</v>
      </c>
      <c r="E242" s="71">
        <v>41082964</v>
      </c>
      <c r="F242" s="71">
        <v>39578827</v>
      </c>
      <c r="G242" s="71">
        <v>39391004</v>
      </c>
    </row>
    <row r="243" spans="1:7" ht="20.45" customHeight="1" outlineLevel="1" x14ac:dyDescent="0.2">
      <c r="D243" s="55"/>
      <c r="E243" s="55"/>
      <c r="F243" s="55"/>
      <c r="G243" s="55"/>
    </row>
    <row r="244" spans="1:7" ht="20.45" customHeight="1" outlineLevel="1" x14ac:dyDescent="0.2">
      <c r="A244" s="11" t="s">
        <v>151</v>
      </c>
      <c r="B244" s="96"/>
      <c r="C244" s="24" t="s">
        <v>136</v>
      </c>
      <c r="D244" s="42">
        <v>1982</v>
      </c>
      <c r="E244" s="42">
        <v>2177</v>
      </c>
      <c r="F244" s="42">
        <v>2328</v>
      </c>
      <c r="G244" s="42">
        <v>2168</v>
      </c>
    </row>
    <row r="245" spans="1:7" ht="20.45" customHeight="1" outlineLevel="1" x14ac:dyDescent="0.2">
      <c r="D245" s="45"/>
      <c r="E245" s="45"/>
      <c r="F245" s="45"/>
      <c r="G245" s="45"/>
    </row>
    <row r="246" spans="1:7" ht="20.45" customHeight="1" outlineLevel="1" x14ac:dyDescent="0.2">
      <c r="A246" s="11" t="s">
        <v>152</v>
      </c>
      <c r="B246" s="132" t="s">
        <v>307</v>
      </c>
      <c r="C246" s="24" t="s">
        <v>140</v>
      </c>
      <c r="D246" s="42">
        <v>2400</v>
      </c>
      <c r="E246" s="42">
        <v>2339</v>
      </c>
      <c r="F246" s="42">
        <v>2408</v>
      </c>
      <c r="G246" s="42">
        <v>2484</v>
      </c>
    </row>
    <row r="247" spans="1:7" ht="20.45" customHeight="1" outlineLevel="1" x14ac:dyDescent="0.2">
      <c r="A247" s="11" t="s">
        <v>153</v>
      </c>
      <c r="B247" s="132" t="s">
        <v>307</v>
      </c>
      <c r="C247" s="24" t="s">
        <v>140</v>
      </c>
      <c r="D247" s="42">
        <v>13.948879000000002</v>
      </c>
      <c r="E247" s="42">
        <v>13.948879000000002</v>
      </c>
      <c r="F247" s="42">
        <v>26.576644999999999</v>
      </c>
      <c r="G247" s="42">
        <v>29.511697000000002</v>
      </c>
    </row>
    <row r="248" spans="1:7" ht="20.45" customHeight="1" outlineLevel="1" x14ac:dyDescent="0.2">
      <c r="A248" s="70" t="s">
        <v>154</v>
      </c>
      <c r="B248" s="132" t="s">
        <v>307</v>
      </c>
      <c r="C248" s="72" t="s">
        <v>140</v>
      </c>
      <c r="D248" s="71">
        <f>D246+D247</f>
        <v>2413.948879</v>
      </c>
      <c r="E248" s="71">
        <f t="shared" ref="E248:G248" si="15">E246+E247</f>
        <v>2352.948879</v>
      </c>
      <c r="F248" s="71">
        <f t="shared" si="15"/>
        <v>2434.5766450000001</v>
      </c>
      <c r="G248" s="71">
        <f t="shared" si="15"/>
        <v>2513.5116969999999</v>
      </c>
    </row>
    <row r="249" spans="1:7" ht="20.45" customHeight="1" outlineLevel="1" x14ac:dyDescent="0.2">
      <c r="D249" s="45"/>
      <c r="E249" s="45"/>
      <c r="F249" s="45"/>
      <c r="G249" s="45"/>
    </row>
    <row r="250" spans="1:7" ht="20.45" customHeight="1" outlineLevel="1" x14ac:dyDescent="0.2">
      <c r="D250" s="43"/>
      <c r="E250" s="43"/>
      <c r="F250" s="43"/>
      <c r="G250" s="43"/>
    </row>
    <row r="251" spans="1:7" ht="20.45" customHeight="1" outlineLevel="1" x14ac:dyDescent="0.2">
      <c r="D251" s="98">
        <v>2021</v>
      </c>
      <c r="E251" s="98">
        <v>2022</v>
      </c>
      <c r="F251" s="98">
        <v>2023</v>
      </c>
      <c r="G251" s="98">
        <v>2024</v>
      </c>
    </row>
    <row r="252" spans="1:7" ht="20.45" customHeight="1" outlineLevel="1" x14ac:dyDescent="0.2">
      <c r="A252" s="11" t="s">
        <v>155</v>
      </c>
      <c r="B252" s="96"/>
      <c r="C252" s="24" t="s">
        <v>69</v>
      </c>
      <c r="D252" s="100">
        <v>1</v>
      </c>
      <c r="E252" s="100">
        <v>0.93630000000000002</v>
      </c>
      <c r="F252" s="54">
        <v>0.96360000000000001</v>
      </c>
      <c r="G252" s="99" t="s">
        <v>148</v>
      </c>
    </row>
    <row r="253" spans="1:7" ht="20.45" customHeight="1" outlineLevel="1" x14ac:dyDescent="0.2">
      <c r="D253" s="43"/>
      <c r="E253" s="43"/>
      <c r="F253" s="43"/>
      <c r="G253" s="43"/>
    </row>
    <row r="254" spans="1:7" ht="20.45" customHeight="1" outlineLevel="1" x14ac:dyDescent="0.2">
      <c r="A254" s="11" t="s">
        <v>156</v>
      </c>
      <c r="B254" s="132" t="s">
        <v>307</v>
      </c>
      <c r="C254" s="24" t="s">
        <v>98</v>
      </c>
      <c r="D254" s="42">
        <v>496164</v>
      </c>
      <c r="E254" s="42">
        <v>466675</v>
      </c>
      <c r="F254" s="42">
        <v>462724</v>
      </c>
      <c r="G254" s="42">
        <v>460320</v>
      </c>
    </row>
    <row r="255" spans="1:7" ht="20.45" customHeight="1" outlineLevel="1" x14ac:dyDescent="0.2">
      <c r="D255" s="45"/>
      <c r="E255" s="45"/>
      <c r="F255" s="45"/>
      <c r="G255" s="45"/>
    </row>
    <row r="256" spans="1:7" ht="20.45" customHeight="1" outlineLevel="1" x14ac:dyDescent="0.2">
      <c r="A256" s="11" t="s">
        <v>157</v>
      </c>
      <c r="B256" s="132" t="s">
        <v>307</v>
      </c>
      <c r="C256" s="24" t="s">
        <v>158</v>
      </c>
      <c r="D256" s="102">
        <v>75</v>
      </c>
      <c r="E256" s="102">
        <v>74</v>
      </c>
      <c r="F256" s="102">
        <v>72.400000000000006</v>
      </c>
      <c r="G256" s="102">
        <v>78.2</v>
      </c>
    </row>
    <row r="257" spans="1:8" ht="20.45" customHeight="1" outlineLevel="1" x14ac:dyDescent="0.2">
      <c r="A257" s="11" t="s">
        <v>159</v>
      </c>
      <c r="B257" s="132" t="s">
        <v>307</v>
      </c>
      <c r="C257" s="24"/>
      <c r="D257" s="54">
        <f>D256/D248</f>
        <v>3.106942348798597E-2</v>
      </c>
      <c r="E257" s="54">
        <f>E256/E248</f>
        <v>3.1449897046403275E-2</v>
      </c>
      <c r="F257" s="54">
        <f>F256/F248</f>
        <v>2.9738229908962265E-2</v>
      </c>
      <c r="G257" s="54">
        <f>G256/G248</f>
        <v>3.1111850441490108E-2</v>
      </c>
    </row>
    <row r="258" spans="1:8" ht="20.45" customHeight="1" x14ac:dyDescent="0.2">
      <c r="D258" s="45"/>
      <c r="E258" s="45"/>
      <c r="F258" s="45"/>
      <c r="G258" s="45"/>
    </row>
    <row r="259" spans="1:8" ht="20.45" customHeight="1" x14ac:dyDescent="0.2">
      <c r="A259" s="112" t="s">
        <v>160</v>
      </c>
      <c r="B259" s="151"/>
      <c r="D259" s="45"/>
      <c r="E259" s="45"/>
      <c r="F259" s="45"/>
      <c r="G259" s="45"/>
    </row>
    <row r="260" spans="1:8" ht="20.45" customHeight="1" outlineLevel="1" x14ac:dyDescent="0.2">
      <c r="D260" s="49">
        <v>2021</v>
      </c>
      <c r="E260" s="49">
        <v>2022</v>
      </c>
      <c r="F260" s="49">
        <v>2023</v>
      </c>
      <c r="G260" s="49">
        <v>2024</v>
      </c>
    </row>
    <row r="261" spans="1:8" ht="20.45" customHeight="1" outlineLevel="1" x14ac:dyDescent="0.2">
      <c r="A261" s="11" t="s">
        <v>161</v>
      </c>
      <c r="B261" s="132" t="s">
        <v>307</v>
      </c>
      <c r="C261" s="24" t="s">
        <v>162</v>
      </c>
      <c r="D261" s="7" t="s">
        <v>163</v>
      </c>
      <c r="E261" s="7" t="s">
        <v>163</v>
      </c>
      <c r="F261" s="7" t="s">
        <v>163</v>
      </c>
      <c r="G261" s="42">
        <v>5840657646</v>
      </c>
    </row>
    <row r="262" spans="1:8" ht="20.45" customHeight="1" outlineLevel="1" x14ac:dyDescent="0.2">
      <c r="A262" s="11" t="s">
        <v>164</v>
      </c>
      <c r="B262" s="132" t="s">
        <v>307</v>
      </c>
      <c r="C262" s="24" t="s">
        <v>162</v>
      </c>
      <c r="D262" s="7" t="s">
        <v>163</v>
      </c>
      <c r="E262" s="7" t="s">
        <v>163</v>
      </c>
      <c r="F262" s="7" t="s">
        <v>163</v>
      </c>
      <c r="G262" s="42">
        <v>5836665142</v>
      </c>
    </row>
    <row r="263" spans="1:8" ht="20.45" customHeight="1" outlineLevel="1" x14ac:dyDescent="0.2">
      <c r="A263" s="11" t="s">
        <v>165</v>
      </c>
      <c r="B263" s="132" t="s">
        <v>307</v>
      </c>
      <c r="C263" s="24" t="s">
        <v>162</v>
      </c>
      <c r="D263" s="7" t="s">
        <v>163</v>
      </c>
      <c r="E263" s="7" t="s">
        <v>163</v>
      </c>
      <c r="F263" s="7" t="s">
        <v>163</v>
      </c>
      <c r="G263" s="42">
        <v>3992504</v>
      </c>
    </row>
    <row r="264" spans="1:8" ht="20.45" customHeight="1" outlineLevel="1" x14ac:dyDescent="0.2">
      <c r="D264" s="45"/>
      <c r="E264" s="45"/>
      <c r="F264" s="45"/>
      <c r="G264" s="45"/>
    </row>
    <row r="265" spans="1:8" ht="20.45" customHeight="1" outlineLevel="1" x14ac:dyDescent="0.2">
      <c r="A265" s="11" t="s">
        <v>166</v>
      </c>
      <c r="B265" s="132" t="s">
        <v>307</v>
      </c>
      <c r="C265" s="24" t="s">
        <v>69</v>
      </c>
      <c r="D265" s="7" t="s">
        <v>163</v>
      </c>
      <c r="E265" s="7" t="s">
        <v>163</v>
      </c>
      <c r="F265" s="7" t="s">
        <v>163</v>
      </c>
      <c r="G265" s="97">
        <v>0.39</v>
      </c>
    </row>
    <row r="266" spans="1:8" ht="20.45" customHeight="1" outlineLevel="1" x14ac:dyDescent="0.2">
      <c r="A266" s="11" t="s">
        <v>167</v>
      </c>
      <c r="B266" s="132" t="s">
        <v>307</v>
      </c>
      <c r="C266" s="24" t="s">
        <v>69</v>
      </c>
      <c r="D266" s="7" t="s">
        <v>163</v>
      </c>
      <c r="E266" s="7" t="s">
        <v>163</v>
      </c>
      <c r="F266" s="7" t="s">
        <v>163</v>
      </c>
      <c r="G266" s="101">
        <v>5.2071170889562084E-2</v>
      </c>
    </row>
    <row r="267" spans="1:8" ht="20.45" customHeight="1" x14ac:dyDescent="0.2">
      <c r="D267" s="45"/>
      <c r="E267" s="45"/>
      <c r="F267" s="45"/>
      <c r="G267" s="45"/>
    </row>
    <row r="268" spans="1:8" ht="20.45" customHeight="1" x14ac:dyDescent="0.2">
      <c r="D268" s="45"/>
      <c r="E268" s="45"/>
      <c r="F268" s="45"/>
      <c r="G268" s="45"/>
    </row>
    <row r="269" spans="1:8" ht="29.1" customHeight="1" x14ac:dyDescent="0.2">
      <c r="A269" s="83" t="s">
        <v>168</v>
      </c>
      <c r="B269" s="84"/>
      <c r="C269" s="84"/>
      <c r="D269" s="84"/>
      <c r="E269" s="84"/>
      <c r="F269" s="84"/>
      <c r="G269" s="84"/>
      <c r="H269" s="84"/>
    </row>
    <row r="270" spans="1:8" ht="33.6" customHeight="1" x14ac:dyDescent="0.2">
      <c r="D270" s="45"/>
      <c r="E270" s="45"/>
      <c r="F270" s="45"/>
      <c r="G270" s="45"/>
    </row>
    <row r="271" spans="1:8" ht="20.45" customHeight="1" outlineLevel="1" x14ac:dyDescent="0.2">
      <c r="D271" s="49">
        <v>2021</v>
      </c>
      <c r="E271" s="49">
        <v>2022</v>
      </c>
      <c r="F271" s="49">
        <v>2023</v>
      </c>
      <c r="G271" s="49">
        <v>2024</v>
      </c>
    </row>
    <row r="272" spans="1:8" ht="20.45" customHeight="1" outlineLevel="1" x14ac:dyDescent="0.2">
      <c r="A272" s="10" t="s">
        <v>169</v>
      </c>
      <c r="B272" s="132" t="s">
        <v>307</v>
      </c>
      <c r="C272" s="17" t="s">
        <v>136</v>
      </c>
      <c r="D272" s="9" t="s">
        <v>170</v>
      </c>
      <c r="E272" s="9" t="s">
        <v>170</v>
      </c>
      <c r="F272" s="9" t="s">
        <v>170</v>
      </c>
      <c r="G272" s="53">
        <v>68</v>
      </c>
    </row>
    <row r="273" spans="1:7" ht="20.45" customHeight="1" outlineLevel="1" x14ac:dyDescent="0.2">
      <c r="A273" s="10" t="s">
        <v>171</v>
      </c>
      <c r="B273" s="132" t="s">
        <v>307</v>
      </c>
      <c r="C273" s="17" t="s">
        <v>136</v>
      </c>
      <c r="D273" s="9" t="s">
        <v>170</v>
      </c>
      <c r="E273" s="9" t="s">
        <v>170</v>
      </c>
      <c r="F273" s="9" t="s">
        <v>170</v>
      </c>
      <c r="G273" s="53">
        <v>160</v>
      </c>
    </row>
    <row r="274" spans="1:7" ht="20.45" customHeight="1" outlineLevel="1" x14ac:dyDescent="0.2">
      <c r="A274" s="10" t="s">
        <v>172</v>
      </c>
      <c r="B274" s="132" t="s">
        <v>307</v>
      </c>
      <c r="C274" s="17" t="s">
        <v>136</v>
      </c>
      <c r="D274" s="9" t="s">
        <v>170</v>
      </c>
      <c r="E274" s="9" t="s">
        <v>170</v>
      </c>
      <c r="F274" s="9" t="s">
        <v>170</v>
      </c>
      <c r="G274" s="53">
        <v>87</v>
      </c>
    </row>
    <row r="275" spans="1:7" ht="20.45" customHeight="1" outlineLevel="1" x14ac:dyDescent="0.2">
      <c r="A275" s="10" t="s">
        <v>173</v>
      </c>
      <c r="B275" s="132" t="s">
        <v>307</v>
      </c>
      <c r="C275" s="17" t="s">
        <v>69</v>
      </c>
      <c r="D275" s="9" t="s">
        <v>170</v>
      </c>
      <c r="E275" s="9" t="s">
        <v>170</v>
      </c>
      <c r="F275" s="9" t="s">
        <v>170</v>
      </c>
      <c r="G275" s="60">
        <f>G274/G273</f>
        <v>0.54374999999999996</v>
      </c>
    </row>
    <row r="276" spans="1:7" ht="20.45" customHeight="1" outlineLevel="1" x14ac:dyDescent="0.2">
      <c r="D276" s="45"/>
      <c r="E276" s="45"/>
      <c r="F276" s="45"/>
      <c r="G276" s="45"/>
    </row>
    <row r="277" spans="1:7" ht="20.45" customHeight="1" outlineLevel="1" x14ac:dyDescent="0.2">
      <c r="D277" s="45"/>
      <c r="E277" s="45"/>
      <c r="F277" s="45"/>
      <c r="G277" s="45"/>
    </row>
    <row r="278" spans="1:7" ht="20.45" customHeight="1" outlineLevel="1" x14ac:dyDescent="0.2">
      <c r="A278" s="11" t="s">
        <v>174</v>
      </c>
      <c r="B278" s="132" t="s">
        <v>307</v>
      </c>
      <c r="C278" s="17" t="s">
        <v>136</v>
      </c>
      <c r="D278" s="42">
        <v>4074</v>
      </c>
      <c r="E278" s="42">
        <v>3932</v>
      </c>
      <c r="F278" s="42">
        <v>4057</v>
      </c>
      <c r="G278" s="42">
        <v>4042</v>
      </c>
    </row>
    <row r="279" spans="1:7" ht="20.45" customHeight="1" outlineLevel="1" x14ac:dyDescent="0.2">
      <c r="A279" s="11" t="s">
        <v>175</v>
      </c>
      <c r="B279" s="132" t="s">
        <v>307</v>
      </c>
      <c r="C279" s="17" t="s">
        <v>136</v>
      </c>
      <c r="D279" s="42">
        <v>2977</v>
      </c>
      <c r="E279" s="42">
        <v>2880</v>
      </c>
      <c r="F279" s="42">
        <v>3020</v>
      </c>
      <c r="G279" s="42">
        <v>3039</v>
      </c>
    </row>
    <row r="280" spans="1:7" ht="20.45" customHeight="1" outlineLevel="1" x14ac:dyDescent="0.2">
      <c r="A280" s="11" t="s">
        <v>176</v>
      </c>
      <c r="B280" s="132" t="s">
        <v>307</v>
      </c>
      <c r="C280" s="17" t="s">
        <v>69</v>
      </c>
      <c r="D280" s="54">
        <f>D279/D278</f>
        <v>0.73073146784486986</v>
      </c>
      <c r="E280" s="54">
        <f t="shared" ref="E280:G280" si="16">E279/E278</f>
        <v>0.73245167853509663</v>
      </c>
      <c r="F280" s="54">
        <f t="shared" si="16"/>
        <v>0.7443924081833867</v>
      </c>
      <c r="G280" s="54">
        <f t="shared" si="16"/>
        <v>0.75185551707075704</v>
      </c>
    </row>
    <row r="281" spans="1:7" ht="20.45" customHeight="1" outlineLevel="1" x14ac:dyDescent="0.2">
      <c r="D281" s="45"/>
      <c r="E281" s="45"/>
      <c r="F281" s="45"/>
      <c r="G281" s="45"/>
    </row>
    <row r="282" spans="1:7" ht="20.45" customHeight="1" outlineLevel="1" x14ac:dyDescent="0.2">
      <c r="A282" s="11" t="s">
        <v>177</v>
      </c>
      <c r="B282" s="132" t="s">
        <v>307</v>
      </c>
      <c r="C282" s="24" t="s">
        <v>178</v>
      </c>
      <c r="D282" s="9" t="s">
        <v>179</v>
      </c>
      <c r="E282" s="9" t="s">
        <v>179</v>
      </c>
      <c r="F282" s="9" t="s">
        <v>179</v>
      </c>
      <c r="G282" s="51">
        <v>14.8</v>
      </c>
    </row>
    <row r="283" spans="1:7" ht="20.45" customHeight="1" outlineLevel="1" x14ac:dyDescent="0.2">
      <c r="D283" s="45"/>
      <c r="E283" s="45"/>
      <c r="F283" s="45"/>
      <c r="G283" s="45"/>
    </row>
    <row r="284" spans="1:7" ht="20.45" customHeight="1" outlineLevel="1" x14ac:dyDescent="0.2">
      <c r="A284" s="11" t="s">
        <v>180</v>
      </c>
      <c r="B284" s="132" t="s">
        <v>307</v>
      </c>
      <c r="C284" s="17" t="s">
        <v>136</v>
      </c>
      <c r="D284" s="9" t="s">
        <v>181</v>
      </c>
      <c r="E284" s="9" t="s">
        <v>181</v>
      </c>
      <c r="F284" s="51">
        <v>52</v>
      </c>
      <c r="G284" s="51">
        <v>41</v>
      </c>
    </row>
    <row r="285" spans="1:7" ht="20.45" customHeight="1" outlineLevel="1" x14ac:dyDescent="0.2">
      <c r="A285" s="11" t="s">
        <v>182</v>
      </c>
      <c r="B285" s="132" t="s">
        <v>307</v>
      </c>
      <c r="C285" s="17" t="s">
        <v>136</v>
      </c>
      <c r="D285" s="9" t="s">
        <v>181</v>
      </c>
      <c r="E285" s="9" t="s">
        <v>181</v>
      </c>
      <c r="F285" s="51">
        <v>36</v>
      </c>
      <c r="G285" s="51">
        <v>40</v>
      </c>
    </row>
    <row r="286" spans="1:7" ht="20.45" customHeight="1" outlineLevel="1" x14ac:dyDescent="0.2">
      <c r="A286" s="11" t="s">
        <v>183</v>
      </c>
      <c r="B286" s="132" t="s">
        <v>307</v>
      </c>
      <c r="C286" s="25" t="s">
        <v>69</v>
      </c>
      <c r="D286" s="9" t="s">
        <v>181</v>
      </c>
      <c r="E286" s="9" t="s">
        <v>181</v>
      </c>
      <c r="F286" s="54">
        <f t="shared" ref="F286:G286" si="17">F285/F284</f>
        <v>0.69230769230769229</v>
      </c>
      <c r="G286" s="54">
        <f t="shared" si="17"/>
        <v>0.97560975609756095</v>
      </c>
    </row>
    <row r="287" spans="1:7" ht="20.45" customHeight="1" x14ac:dyDescent="0.2">
      <c r="C287" s="26"/>
      <c r="D287" s="61"/>
      <c r="E287" s="61"/>
      <c r="F287" s="61"/>
      <c r="G287" s="61"/>
    </row>
    <row r="288" spans="1:7" ht="20.45" customHeight="1" x14ac:dyDescent="0.2">
      <c r="D288" s="45"/>
      <c r="E288" s="45"/>
      <c r="F288" s="45"/>
      <c r="G288" s="45"/>
    </row>
    <row r="289" spans="1:8" ht="20.45" customHeight="1" x14ac:dyDescent="0.2">
      <c r="D289" s="45"/>
      <c r="E289" s="45"/>
      <c r="F289" s="45"/>
      <c r="G289" s="45"/>
    </row>
    <row r="290" spans="1:8" ht="26.1" customHeight="1" x14ac:dyDescent="0.2">
      <c r="A290" s="74" t="s">
        <v>184</v>
      </c>
      <c r="B290" s="154"/>
      <c r="C290" s="75"/>
      <c r="D290" s="76"/>
      <c r="E290" s="76"/>
      <c r="F290" s="76"/>
      <c r="G290" s="76"/>
      <c r="H290" s="77"/>
    </row>
    <row r="291" spans="1:8" ht="20.45" customHeight="1" x14ac:dyDescent="0.2">
      <c r="D291" s="45"/>
      <c r="E291" s="45"/>
      <c r="F291" s="45"/>
      <c r="G291" s="45"/>
    </row>
    <row r="292" spans="1:8" ht="20.45" customHeight="1" x14ac:dyDescent="0.2">
      <c r="A292" s="85" t="s">
        <v>185</v>
      </c>
      <c r="B292" s="155"/>
      <c r="D292" s="45"/>
      <c r="E292" s="45"/>
      <c r="F292" s="45"/>
      <c r="G292" s="45"/>
    </row>
    <row r="293" spans="1:8" ht="20.45" customHeight="1" outlineLevel="1" x14ac:dyDescent="0.2">
      <c r="D293" s="49">
        <v>2021</v>
      </c>
      <c r="E293" s="49">
        <v>2022</v>
      </c>
      <c r="F293" s="49">
        <v>2023</v>
      </c>
      <c r="G293" s="49">
        <v>2024</v>
      </c>
    </row>
    <row r="294" spans="1:8" ht="20.45" customHeight="1" outlineLevel="1" x14ac:dyDescent="0.2">
      <c r="A294" s="27" t="s">
        <v>186</v>
      </c>
      <c r="B294" s="152"/>
      <c r="C294" s="28" t="s">
        <v>187</v>
      </c>
      <c r="D294" s="41">
        <v>11519833</v>
      </c>
      <c r="E294" s="41">
        <v>10186540</v>
      </c>
      <c r="F294" s="41">
        <v>14169126</v>
      </c>
      <c r="G294" s="41">
        <v>13185650</v>
      </c>
    </row>
    <row r="295" spans="1:8" ht="20.45" customHeight="1" outlineLevel="1" x14ac:dyDescent="0.2">
      <c r="A295" s="27" t="s">
        <v>188</v>
      </c>
      <c r="B295" s="152"/>
      <c r="C295" s="28" t="s">
        <v>189</v>
      </c>
      <c r="D295" s="41">
        <v>69860</v>
      </c>
      <c r="E295" s="41">
        <v>67787</v>
      </c>
      <c r="F295" s="41">
        <v>66403</v>
      </c>
      <c r="G295" s="41">
        <v>64998</v>
      </c>
    </row>
    <row r="296" spans="1:8" ht="20.45" customHeight="1" outlineLevel="1" x14ac:dyDescent="0.2">
      <c r="A296" s="27" t="s">
        <v>190</v>
      </c>
      <c r="B296" s="152"/>
      <c r="C296" s="28" t="s">
        <v>136</v>
      </c>
      <c r="D296" s="41">
        <v>4263</v>
      </c>
      <c r="E296" s="41">
        <v>4158</v>
      </c>
      <c r="F296" s="41">
        <v>4497</v>
      </c>
      <c r="G296" s="41">
        <v>5232</v>
      </c>
    </row>
    <row r="297" spans="1:8" ht="20.45" customHeight="1" outlineLevel="1" x14ac:dyDescent="0.2">
      <c r="D297" s="45"/>
      <c r="E297" s="45"/>
      <c r="F297" s="45"/>
      <c r="G297" s="45"/>
    </row>
    <row r="298" spans="1:8" ht="20.45" customHeight="1" outlineLevel="1" x14ac:dyDescent="0.2">
      <c r="D298" s="45"/>
      <c r="E298" s="45"/>
      <c r="F298" s="45"/>
      <c r="G298" s="45"/>
    </row>
    <row r="299" spans="1:8" ht="20.45" customHeight="1" outlineLevel="1" x14ac:dyDescent="0.2">
      <c r="A299" s="70" t="s">
        <v>191</v>
      </c>
      <c r="B299" s="132" t="s">
        <v>307</v>
      </c>
      <c r="C299" s="28" t="s">
        <v>98</v>
      </c>
      <c r="D299" s="41">
        <v>12701408</v>
      </c>
      <c r="E299" s="41">
        <v>12465881</v>
      </c>
      <c r="F299" s="71">
        <v>11803583</v>
      </c>
      <c r="G299" s="41">
        <v>10366608</v>
      </c>
    </row>
    <row r="300" spans="1:8" ht="20.45" customHeight="1" outlineLevel="1" x14ac:dyDescent="0.2">
      <c r="A300" s="70" t="s">
        <v>192</v>
      </c>
      <c r="B300" s="132" t="s">
        <v>307</v>
      </c>
      <c r="C300" s="28" t="s">
        <v>98</v>
      </c>
      <c r="D300" s="41">
        <v>25181844</v>
      </c>
      <c r="E300" s="41">
        <v>28534005</v>
      </c>
      <c r="F300" s="41">
        <v>25832670.397466123</v>
      </c>
      <c r="G300" s="41">
        <v>30123647</v>
      </c>
    </row>
    <row r="301" spans="1:8" ht="20.45" customHeight="1" outlineLevel="1" x14ac:dyDescent="0.2">
      <c r="D301" s="43"/>
      <c r="E301" s="43"/>
      <c r="F301" s="43"/>
      <c r="G301" s="43"/>
    </row>
    <row r="302" spans="1:8" ht="20.45" customHeight="1" outlineLevel="1" x14ac:dyDescent="0.2">
      <c r="A302" s="10" t="s">
        <v>193</v>
      </c>
      <c r="B302" s="132" t="s">
        <v>307</v>
      </c>
      <c r="C302" s="17" t="s">
        <v>98</v>
      </c>
      <c r="D302" s="42">
        <v>8333129.9271619897</v>
      </c>
      <c r="E302" s="42">
        <v>11989187.119452</v>
      </c>
      <c r="F302" s="42">
        <v>12066220.4381271</v>
      </c>
      <c r="G302" s="42">
        <v>12335378.942460099</v>
      </c>
    </row>
    <row r="303" spans="1:8" ht="20.45" customHeight="1" outlineLevel="1" x14ac:dyDescent="0.2">
      <c r="A303" s="10" t="s">
        <v>194</v>
      </c>
      <c r="B303" s="132" t="s">
        <v>307</v>
      </c>
      <c r="C303" s="17" t="s">
        <v>98</v>
      </c>
      <c r="D303" s="42">
        <v>9650153.6971599907</v>
      </c>
      <c r="E303" s="42">
        <v>9381109.3134000003</v>
      </c>
      <c r="F303" s="42">
        <v>7934218.9287999896</v>
      </c>
      <c r="G303" s="42">
        <v>8328756.5954481997</v>
      </c>
    </row>
    <row r="304" spans="1:8" ht="20.45" customHeight="1" outlineLevel="1" x14ac:dyDescent="0.2">
      <c r="A304" s="10" t="s">
        <v>195</v>
      </c>
      <c r="B304" s="132" t="s">
        <v>307</v>
      </c>
      <c r="C304" s="17" t="s">
        <v>98</v>
      </c>
      <c r="D304" s="42">
        <v>565732.91199999896</v>
      </c>
      <c r="E304" s="42">
        <v>604516.39</v>
      </c>
      <c r="F304" s="42">
        <v>666443.12981980003</v>
      </c>
      <c r="G304" s="42">
        <v>603162.11279963003</v>
      </c>
    </row>
    <row r="305" spans="1:7" ht="20.45" customHeight="1" outlineLevel="1" x14ac:dyDescent="0.2">
      <c r="A305" s="10" t="s">
        <v>196</v>
      </c>
      <c r="B305" s="132" t="s">
        <v>307</v>
      </c>
      <c r="C305" s="17" t="s">
        <v>98</v>
      </c>
      <c r="D305" s="42">
        <v>2787530.3157752701</v>
      </c>
      <c r="E305" s="42">
        <v>1962077.0903655</v>
      </c>
      <c r="F305" s="42">
        <v>1708296.52846962</v>
      </c>
      <c r="G305" s="42">
        <v>1619627.1813966001</v>
      </c>
    </row>
    <row r="306" spans="1:7" ht="20.45" customHeight="1" outlineLevel="1" x14ac:dyDescent="0.2">
      <c r="A306" s="10" t="s">
        <v>197</v>
      </c>
      <c r="B306" s="132" t="s">
        <v>307</v>
      </c>
      <c r="C306" s="17" t="s">
        <v>98</v>
      </c>
      <c r="D306" s="44">
        <v>2090456</v>
      </c>
      <c r="E306" s="44">
        <v>2147173</v>
      </c>
      <c r="F306" s="44">
        <v>2645302</v>
      </c>
      <c r="G306" s="44">
        <v>2461775</v>
      </c>
    </row>
    <row r="307" spans="1:7" ht="20.45" customHeight="1" outlineLevel="1" x14ac:dyDescent="0.2">
      <c r="D307" s="43"/>
      <c r="E307" s="43"/>
      <c r="F307" s="43"/>
      <c r="G307" s="43"/>
    </row>
    <row r="308" spans="1:7" ht="20.45" customHeight="1" outlineLevel="1" x14ac:dyDescent="0.2">
      <c r="D308" s="43"/>
      <c r="E308" s="43"/>
      <c r="F308" s="43"/>
      <c r="G308" s="43"/>
    </row>
    <row r="309" spans="1:7" ht="20.45" customHeight="1" outlineLevel="1" x14ac:dyDescent="0.2">
      <c r="A309" s="70" t="s">
        <v>198</v>
      </c>
      <c r="B309" s="132" t="s">
        <v>307</v>
      </c>
      <c r="C309" s="28" t="s">
        <v>98</v>
      </c>
      <c r="D309" s="71">
        <f>SUM(D310:D312)</f>
        <v>11919128</v>
      </c>
      <c r="E309" s="71">
        <f t="shared" ref="E309:G309" si="18">SUM(E310:E312)</f>
        <v>11132904</v>
      </c>
      <c r="F309" s="71">
        <f t="shared" si="18"/>
        <v>10954364.699765582</v>
      </c>
      <c r="G309" s="71">
        <f t="shared" si="18"/>
        <v>11795345</v>
      </c>
    </row>
    <row r="310" spans="1:7" ht="20.45" customHeight="1" outlineLevel="1" x14ac:dyDescent="0.2">
      <c r="A310" s="10" t="s">
        <v>199</v>
      </c>
      <c r="B310" s="132" t="s">
        <v>307</v>
      </c>
      <c r="C310" s="17" t="s">
        <v>98</v>
      </c>
      <c r="D310" s="44">
        <v>3927014</v>
      </c>
      <c r="E310" s="44">
        <v>3966347</v>
      </c>
      <c r="F310" s="42">
        <v>3994381</v>
      </c>
      <c r="G310" s="44">
        <v>3875929</v>
      </c>
    </row>
    <row r="311" spans="1:7" ht="20.45" customHeight="1" outlineLevel="1" x14ac:dyDescent="0.2">
      <c r="A311" s="10" t="s">
        <v>200</v>
      </c>
      <c r="B311" s="132" t="s">
        <v>307</v>
      </c>
      <c r="C311" s="17" t="s">
        <v>98</v>
      </c>
      <c r="D311" s="44">
        <v>6598151</v>
      </c>
      <c r="E311" s="44">
        <v>5712062</v>
      </c>
      <c r="F311" s="42">
        <v>6435376</v>
      </c>
      <c r="G311" s="44">
        <v>7339482</v>
      </c>
    </row>
    <row r="312" spans="1:7" ht="20.45" customHeight="1" outlineLevel="1" x14ac:dyDescent="0.2">
      <c r="A312" s="10" t="s">
        <v>201</v>
      </c>
      <c r="B312" s="132" t="s">
        <v>307</v>
      </c>
      <c r="C312" s="17" t="s">
        <v>98</v>
      </c>
      <c r="D312" s="44">
        <v>1393963</v>
      </c>
      <c r="E312" s="44">
        <v>1454495</v>
      </c>
      <c r="F312" s="42">
        <v>524607.69976558164</v>
      </c>
      <c r="G312" s="44">
        <v>579934</v>
      </c>
    </row>
    <row r="313" spans="1:7" ht="20.45" customHeight="1" x14ac:dyDescent="0.2">
      <c r="D313" s="43"/>
      <c r="E313" s="43"/>
      <c r="F313" s="43"/>
      <c r="G313" s="43"/>
    </row>
    <row r="314" spans="1:7" ht="20.45" customHeight="1" x14ac:dyDescent="0.2">
      <c r="A314" s="85" t="s">
        <v>310</v>
      </c>
      <c r="B314" s="155"/>
      <c r="D314" s="45"/>
      <c r="E314" s="45"/>
      <c r="F314" s="45"/>
      <c r="G314" s="45"/>
    </row>
    <row r="315" spans="1:7" ht="20.45" customHeight="1" outlineLevel="1" x14ac:dyDescent="0.2">
      <c r="D315" s="45"/>
      <c r="E315" s="45"/>
      <c r="F315" s="45"/>
      <c r="G315" s="45"/>
    </row>
    <row r="316" spans="1:7" ht="20.45" customHeight="1" outlineLevel="1" x14ac:dyDescent="0.2">
      <c r="A316" s="70" t="s">
        <v>202</v>
      </c>
      <c r="B316" s="132" t="s">
        <v>307</v>
      </c>
      <c r="C316" s="28" t="s">
        <v>98</v>
      </c>
      <c r="D316" s="7" t="s">
        <v>163</v>
      </c>
      <c r="E316" s="7" t="s">
        <v>163</v>
      </c>
      <c r="F316" s="7" t="s">
        <v>163</v>
      </c>
      <c r="G316" s="71">
        <v>30870648.947152838</v>
      </c>
    </row>
    <row r="317" spans="1:7" ht="20.45" customHeight="1" outlineLevel="1" x14ac:dyDescent="0.2">
      <c r="A317" s="70" t="s">
        <v>203</v>
      </c>
      <c r="B317" s="132" t="s">
        <v>307</v>
      </c>
      <c r="C317" s="28" t="s">
        <v>98</v>
      </c>
      <c r="D317" s="7" t="s">
        <v>163</v>
      </c>
      <c r="E317" s="7" t="s">
        <v>163</v>
      </c>
      <c r="F317" s="7" t="s">
        <v>163</v>
      </c>
      <c r="G317" s="71">
        <v>7151947.9789581103</v>
      </c>
    </row>
    <row r="318" spans="1:7" ht="20.45" customHeight="1" outlineLevel="1" x14ac:dyDescent="0.2">
      <c r="D318" s="45"/>
      <c r="E318" s="45"/>
      <c r="F318" s="45"/>
      <c r="G318" s="43"/>
    </row>
    <row r="319" spans="1:7" ht="20.45" customHeight="1" outlineLevel="1" x14ac:dyDescent="0.2">
      <c r="A319" s="27" t="s">
        <v>204</v>
      </c>
      <c r="B319" s="132" t="s">
        <v>307</v>
      </c>
      <c r="C319" s="28" t="s">
        <v>98</v>
      </c>
      <c r="D319" s="7" t="s">
        <v>205</v>
      </c>
      <c r="E319" s="7" t="s">
        <v>205</v>
      </c>
      <c r="F319" s="7" t="s">
        <v>205</v>
      </c>
      <c r="G319" s="41">
        <v>2318134</v>
      </c>
    </row>
    <row r="320" spans="1:7" ht="20.45" customHeight="1" outlineLevel="1" x14ac:dyDescent="0.2">
      <c r="A320" s="10" t="s">
        <v>206</v>
      </c>
      <c r="B320" s="132" t="s">
        <v>307</v>
      </c>
      <c r="C320" s="17" t="s">
        <v>98</v>
      </c>
      <c r="D320" s="7" t="s">
        <v>205</v>
      </c>
      <c r="E320" s="7" t="s">
        <v>205</v>
      </c>
      <c r="F320" s="7" t="s">
        <v>205</v>
      </c>
      <c r="G320" s="44">
        <v>238541</v>
      </c>
    </row>
    <row r="321" spans="1:8" ht="20.45" customHeight="1" outlineLevel="1" x14ac:dyDescent="0.2">
      <c r="A321" s="10" t="s">
        <v>207</v>
      </c>
      <c r="B321" s="132" t="s">
        <v>307</v>
      </c>
      <c r="C321" s="17" t="s">
        <v>98</v>
      </c>
      <c r="D321" s="7" t="s">
        <v>205</v>
      </c>
      <c r="E321" s="7" t="s">
        <v>205</v>
      </c>
      <c r="F321" s="7" t="s">
        <v>205</v>
      </c>
      <c r="G321" s="44">
        <v>2305565</v>
      </c>
    </row>
    <row r="322" spans="1:8" ht="20.45" customHeight="1" outlineLevel="1" x14ac:dyDescent="0.2">
      <c r="A322" s="5"/>
      <c r="C322" s="5"/>
      <c r="D322" s="5"/>
      <c r="E322" s="5"/>
      <c r="F322" s="5"/>
      <c r="G322" s="5"/>
    </row>
    <row r="323" spans="1:8" ht="20.45" customHeight="1" x14ac:dyDescent="0.2">
      <c r="A323" s="5"/>
      <c r="C323" s="5"/>
      <c r="D323" s="5"/>
      <c r="E323" s="5"/>
      <c r="F323" s="5"/>
      <c r="G323" s="5"/>
    </row>
    <row r="324" spans="1:8" ht="20.45" customHeight="1" x14ac:dyDescent="0.2">
      <c r="A324" s="169" t="s">
        <v>65</v>
      </c>
      <c r="B324" s="143"/>
      <c r="D324" s="43"/>
      <c r="E324" s="43"/>
      <c r="F324" s="43"/>
      <c r="G324" s="43"/>
    </row>
    <row r="325" spans="1:8" ht="20.45" customHeight="1" outlineLevel="1" x14ac:dyDescent="0.2">
      <c r="A325" s="5"/>
      <c r="D325" s="49">
        <v>2021</v>
      </c>
      <c r="E325" s="49">
        <v>2022</v>
      </c>
      <c r="F325" s="49">
        <v>2023</v>
      </c>
      <c r="G325" s="49">
        <v>2024</v>
      </c>
    </row>
    <row r="326" spans="1:8" ht="20.45" customHeight="1" outlineLevel="1" x14ac:dyDescent="0.2">
      <c r="A326" s="160" t="s">
        <v>208</v>
      </c>
      <c r="B326" s="161" t="s">
        <v>307</v>
      </c>
      <c r="C326" s="164" t="s">
        <v>69</v>
      </c>
      <c r="D326" s="170" t="s">
        <v>181</v>
      </c>
      <c r="E326" s="170" t="s">
        <v>181</v>
      </c>
      <c r="F326" s="171">
        <v>0.47718062111230924</v>
      </c>
      <c r="G326" s="171">
        <v>0.48770109225724079</v>
      </c>
    </row>
    <row r="327" spans="1:8" ht="20.45" customHeight="1" outlineLevel="1" x14ac:dyDescent="0.2">
      <c r="D327" s="45"/>
      <c r="E327" s="45"/>
      <c r="F327" s="45"/>
      <c r="G327" s="45"/>
    </row>
    <row r="328" spans="1:8" ht="20.45" customHeight="1" x14ac:dyDescent="0.2">
      <c r="D328" s="45"/>
      <c r="E328" s="45"/>
      <c r="F328" s="45"/>
      <c r="G328" s="45"/>
    </row>
    <row r="329" spans="1:8" ht="20.45" customHeight="1" x14ac:dyDescent="0.2">
      <c r="D329" s="45"/>
      <c r="E329" s="45"/>
      <c r="F329" s="45"/>
      <c r="G329" s="45"/>
    </row>
    <row r="330" spans="1:8" ht="29.1" customHeight="1" x14ac:dyDescent="0.2">
      <c r="A330" s="86" t="s">
        <v>209</v>
      </c>
      <c r="B330" s="87"/>
      <c r="C330" s="87"/>
      <c r="D330" s="87"/>
      <c r="E330" s="87"/>
      <c r="F330" s="87"/>
      <c r="G330" s="87"/>
      <c r="H330" s="87"/>
    </row>
    <row r="331" spans="1:8" ht="20.45" customHeight="1" x14ac:dyDescent="0.2">
      <c r="D331" s="45"/>
      <c r="E331" s="45"/>
      <c r="F331" s="45"/>
      <c r="G331" s="45"/>
    </row>
    <row r="332" spans="1:8" ht="20.45" customHeight="1" x14ac:dyDescent="0.2">
      <c r="A332" s="89" t="s">
        <v>210</v>
      </c>
      <c r="B332" s="156"/>
      <c r="D332" s="5"/>
      <c r="E332" s="45"/>
      <c r="F332" s="45"/>
      <c r="G332" s="45"/>
    </row>
    <row r="333" spans="1:8" ht="20.45" customHeight="1" outlineLevel="1" x14ac:dyDescent="0.2">
      <c r="A333" s="89"/>
      <c r="B333" s="156"/>
      <c r="D333" s="95" t="s">
        <v>211</v>
      </c>
      <c r="E333" s="45"/>
      <c r="F333" s="45"/>
      <c r="G333" s="45"/>
    </row>
    <row r="334" spans="1:8" ht="20.45" customHeight="1" outlineLevel="1" x14ac:dyDescent="0.2">
      <c r="D334" s="49">
        <v>2021</v>
      </c>
      <c r="E334" s="49">
        <v>2022</v>
      </c>
      <c r="F334" s="49">
        <v>2023</v>
      </c>
      <c r="G334" s="49">
        <v>2024</v>
      </c>
    </row>
    <row r="335" spans="1:8" ht="20.45" customHeight="1" outlineLevel="1" x14ac:dyDescent="0.2">
      <c r="A335" s="15" t="s">
        <v>212</v>
      </c>
      <c r="B335" s="132" t="s">
        <v>307</v>
      </c>
      <c r="C335" s="19" t="s">
        <v>213</v>
      </c>
      <c r="D335" s="71">
        <v>34126</v>
      </c>
      <c r="E335" s="71">
        <f>SUM(E336:E358)</f>
        <v>39510</v>
      </c>
      <c r="F335" s="71">
        <f>SUM(F336:F358)</f>
        <v>39297</v>
      </c>
      <c r="G335" s="71">
        <v>41226</v>
      </c>
    </row>
    <row r="336" spans="1:8" ht="20.45" customHeight="1" outlineLevel="1" x14ac:dyDescent="0.2">
      <c r="A336" s="10" t="s">
        <v>214</v>
      </c>
      <c r="B336" s="132" t="s">
        <v>307</v>
      </c>
      <c r="C336" s="19" t="s">
        <v>213</v>
      </c>
      <c r="D336" s="88" t="s">
        <v>215</v>
      </c>
      <c r="E336" s="62">
        <v>9979</v>
      </c>
      <c r="F336" s="62">
        <v>9358</v>
      </c>
      <c r="G336" s="62">
        <v>9268</v>
      </c>
    </row>
    <row r="337" spans="1:12" ht="20.45" customHeight="1" outlineLevel="1" x14ac:dyDescent="0.2">
      <c r="A337" s="10" t="s">
        <v>216</v>
      </c>
      <c r="B337" s="132" t="s">
        <v>307</v>
      </c>
      <c r="C337" s="19" t="s">
        <v>213</v>
      </c>
      <c r="D337" s="88" t="s">
        <v>215</v>
      </c>
      <c r="E337" s="62">
        <v>312</v>
      </c>
      <c r="F337" s="62">
        <v>275</v>
      </c>
      <c r="G337" s="62">
        <v>276</v>
      </c>
    </row>
    <row r="338" spans="1:12" ht="20.45" customHeight="1" outlineLevel="1" x14ac:dyDescent="0.2">
      <c r="A338" s="10" t="s">
        <v>217</v>
      </c>
      <c r="B338" s="132" t="s">
        <v>307</v>
      </c>
      <c r="C338" s="19" t="s">
        <v>213</v>
      </c>
      <c r="D338" s="88" t="s">
        <v>215</v>
      </c>
      <c r="E338" s="62">
        <v>291</v>
      </c>
      <c r="F338" s="62">
        <v>326</v>
      </c>
      <c r="G338" s="62">
        <v>534</v>
      </c>
    </row>
    <row r="339" spans="1:12" ht="20.45" customHeight="1" outlineLevel="1" x14ac:dyDescent="0.2">
      <c r="A339" s="10" t="s">
        <v>218</v>
      </c>
      <c r="B339" s="132" t="s">
        <v>307</v>
      </c>
      <c r="C339" s="19" t="s">
        <v>213</v>
      </c>
      <c r="D339" s="88" t="s">
        <v>215</v>
      </c>
      <c r="E339" s="62">
        <v>65</v>
      </c>
      <c r="F339" s="62">
        <v>68</v>
      </c>
      <c r="G339" s="62">
        <v>70</v>
      </c>
    </row>
    <row r="340" spans="1:12" ht="20.45" customHeight="1" outlineLevel="1" x14ac:dyDescent="0.2">
      <c r="A340" s="10" t="s">
        <v>219</v>
      </c>
      <c r="B340" s="132" t="s">
        <v>307</v>
      </c>
      <c r="C340" s="19" t="s">
        <v>213</v>
      </c>
      <c r="D340" s="88" t="s">
        <v>215</v>
      </c>
      <c r="E340" s="62">
        <v>1320</v>
      </c>
      <c r="F340" s="62">
        <v>1369</v>
      </c>
      <c r="G340" s="62">
        <v>1385</v>
      </c>
    </row>
    <row r="341" spans="1:12" ht="20.45" customHeight="1" outlineLevel="1" x14ac:dyDescent="0.2">
      <c r="A341" s="10" t="s">
        <v>220</v>
      </c>
      <c r="B341" s="132" t="s">
        <v>307</v>
      </c>
      <c r="C341" s="19" t="s">
        <v>213</v>
      </c>
      <c r="D341" s="88" t="s">
        <v>215</v>
      </c>
      <c r="E341" s="62">
        <v>1153</v>
      </c>
      <c r="F341" s="62">
        <v>1104</v>
      </c>
      <c r="G341" s="62">
        <v>1066</v>
      </c>
      <c r="L341" s="114"/>
    </row>
    <row r="342" spans="1:12" ht="20.45" customHeight="1" outlineLevel="1" x14ac:dyDescent="0.2">
      <c r="A342" s="10" t="s">
        <v>221</v>
      </c>
      <c r="B342" s="132" t="s">
        <v>307</v>
      </c>
      <c r="C342" s="19" t="s">
        <v>213</v>
      </c>
      <c r="D342" s="88" t="s">
        <v>215</v>
      </c>
      <c r="E342" s="62">
        <v>319</v>
      </c>
      <c r="F342" s="62">
        <v>287</v>
      </c>
      <c r="G342" s="62">
        <v>290</v>
      </c>
      <c r="L342" s="115"/>
    </row>
    <row r="343" spans="1:12" ht="20.45" customHeight="1" outlineLevel="1" x14ac:dyDescent="0.2">
      <c r="A343" s="10" t="s">
        <v>222</v>
      </c>
      <c r="B343" s="132" t="s">
        <v>307</v>
      </c>
      <c r="C343" s="19" t="s">
        <v>213</v>
      </c>
      <c r="D343" s="88" t="s">
        <v>215</v>
      </c>
      <c r="E343" s="62">
        <v>926</v>
      </c>
      <c r="F343" s="62">
        <v>749</v>
      </c>
      <c r="G343" s="62">
        <v>745</v>
      </c>
    </row>
    <row r="344" spans="1:12" ht="20.45" customHeight="1" outlineLevel="1" x14ac:dyDescent="0.2">
      <c r="A344" s="10" t="s">
        <v>223</v>
      </c>
      <c r="B344" s="132" t="s">
        <v>307</v>
      </c>
      <c r="C344" s="19" t="s">
        <v>213</v>
      </c>
      <c r="D344" s="88" t="s">
        <v>215</v>
      </c>
      <c r="E344" s="62">
        <v>9</v>
      </c>
      <c r="F344" s="62">
        <v>49</v>
      </c>
      <c r="G344" s="62">
        <v>81</v>
      </c>
    </row>
    <row r="345" spans="1:12" ht="20.45" customHeight="1" outlineLevel="1" x14ac:dyDescent="0.2">
      <c r="A345" s="10" t="s">
        <v>224</v>
      </c>
      <c r="B345" s="132" t="s">
        <v>307</v>
      </c>
      <c r="C345" s="19" t="s">
        <v>213</v>
      </c>
      <c r="D345" s="88" t="s">
        <v>215</v>
      </c>
      <c r="E345" s="62">
        <v>338</v>
      </c>
      <c r="F345" s="62">
        <v>225</v>
      </c>
      <c r="G345" s="62">
        <v>0</v>
      </c>
    </row>
    <row r="346" spans="1:12" ht="20.45" customHeight="1" outlineLevel="1" x14ac:dyDescent="0.2">
      <c r="A346" s="10" t="s">
        <v>225</v>
      </c>
      <c r="B346" s="132" t="s">
        <v>307</v>
      </c>
      <c r="C346" s="19" t="s">
        <v>213</v>
      </c>
      <c r="D346" s="88" t="s">
        <v>215</v>
      </c>
      <c r="E346" s="62">
        <v>1000</v>
      </c>
      <c r="F346" s="62">
        <v>1012</v>
      </c>
      <c r="G346" s="62">
        <v>969</v>
      </c>
    </row>
    <row r="347" spans="1:12" ht="20.45" customHeight="1" outlineLevel="1" x14ac:dyDescent="0.2">
      <c r="A347" s="10" t="s">
        <v>226</v>
      </c>
      <c r="B347" s="132" t="s">
        <v>307</v>
      </c>
      <c r="C347" s="19" t="s">
        <v>213</v>
      </c>
      <c r="D347" s="88" t="s">
        <v>215</v>
      </c>
      <c r="E347" s="62">
        <v>237</v>
      </c>
      <c r="F347" s="62">
        <v>167</v>
      </c>
      <c r="G347" s="62">
        <v>93</v>
      </c>
    </row>
    <row r="348" spans="1:12" ht="20.45" customHeight="1" outlineLevel="1" x14ac:dyDescent="0.2">
      <c r="A348" s="10" t="s">
        <v>227</v>
      </c>
      <c r="B348" s="132" t="s">
        <v>307</v>
      </c>
      <c r="C348" s="19" t="s">
        <v>213</v>
      </c>
      <c r="D348" s="88" t="s">
        <v>215</v>
      </c>
      <c r="E348" s="62">
        <v>11407</v>
      </c>
      <c r="F348" s="62">
        <v>11363</v>
      </c>
      <c r="G348" s="62">
        <v>11552</v>
      </c>
      <c r="K348" s="114"/>
    </row>
    <row r="349" spans="1:12" ht="20.45" customHeight="1" outlineLevel="1" x14ac:dyDescent="0.2">
      <c r="A349" s="10" t="s">
        <v>228</v>
      </c>
      <c r="B349" s="132" t="s">
        <v>307</v>
      </c>
      <c r="C349" s="19" t="s">
        <v>213</v>
      </c>
      <c r="D349" s="88" t="s">
        <v>215</v>
      </c>
      <c r="E349" s="62">
        <v>874</v>
      </c>
      <c r="F349" s="62">
        <v>918</v>
      </c>
      <c r="G349" s="62">
        <v>958</v>
      </c>
    </row>
    <row r="350" spans="1:12" ht="20.45" customHeight="1" outlineLevel="1" x14ac:dyDescent="0.2">
      <c r="A350" s="10" t="s">
        <v>229</v>
      </c>
      <c r="B350" s="132" t="s">
        <v>307</v>
      </c>
      <c r="C350" s="19" t="s">
        <v>213</v>
      </c>
      <c r="D350" s="88" t="s">
        <v>215</v>
      </c>
      <c r="E350" s="62">
        <v>5588</v>
      </c>
      <c r="F350" s="62">
        <v>6096</v>
      </c>
      <c r="G350" s="62">
        <v>6841</v>
      </c>
    </row>
    <row r="351" spans="1:12" ht="20.45" customHeight="1" outlineLevel="1" x14ac:dyDescent="0.2">
      <c r="A351" s="10" t="s">
        <v>230</v>
      </c>
      <c r="B351" s="132" t="s">
        <v>307</v>
      </c>
      <c r="C351" s="19" t="s">
        <v>213</v>
      </c>
      <c r="D351" s="88" t="s">
        <v>215</v>
      </c>
      <c r="E351" s="62" t="s">
        <v>231</v>
      </c>
      <c r="F351" s="62" t="s">
        <v>231</v>
      </c>
      <c r="G351" s="51">
        <v>870</v>
      </c>
    </row>
    <row r="352" spans="1:12" ht="20.45" customHeight="1" outlineLevel="1" x14ac:dyDescent="0.2">
      <c r="A352" s="10" t="s">
        <v>232</v>
      </c>
      <c r="B352" s="132" t="s">
        <v>307</v>
      </c>
      <c r="C352" s="19" t="s">
        <v>213</v>
      </c>
      <c r="D352" s="88" t="s">
        <v>215</v>
      </c>
      <c r="E352" s="62">
        <v>571</v>
      </c>
      <c r="F352" s="62">
        <v>272</v>
      </c>
      <c r="G352" s="51">
        <v>271</v>
      </c>
    </row>
    <row r="353" spans="1:7" ht="20.45" customHeight="1" outlineLevel="1" x14ac:dyDescent="0.2">
      <c r="A353" s="10" t="s">
        <v>233</v>
      </c>
      <c r="B353" s="132" t="s">
        <v>307</v>
      </c>
      <c r="C353" s="19" t="s">
        <v>213</v>
      </c>
      <c r="D353" s="88" t="s">
        <v>215</v>
      </c>
      <c r="E353" s="62">
        <v>318</v>
      </c>
      <c r="F353" s="62">
        <v>259</v>
      </c>
      <c r="G353" s="62">
        <v>186</v>
      </c>
    </row>
    <row r="354" spans="1:7" ht="20.45" customHeight="1" outlineLevel="1" x14ac:dyDescent="0.2">
      <c r="A354" s="10" t="s">
        <v>234</v>
      </c>
      <c r="B354" s="132" t="s">
        <v>307</v>
      </c>
      <c r="C354" s="19" t="s">
        <v>213</v>
      </c>
      <c r="D354" s="88" t="s">
        <v>215</v>
      </c>
      <c r="E354" s="62" t="s">
        <v>231</v>
      </c>
      <c r="F354" s="62" t="s">
        <v>231</v>
      </c>
      <c r="G354" s="62">
        <v>29</v>
      </c>
    </row>
    <row r="355" spans="1:7" ht="20.45" customHeight="1" outlineLevel="1" x14ac:dyDescent="0.2">
      <c r="A355" s="10" t="s">
        <v>235</v>
      </c>
      <c r="B355" s="132" t="s">
        <v>307</v>
      </c>
      <c r="C355" s="19" t="s">
        <v>213</v>
      </c>
      <c r="D355" s="88" t="s">
        <v>215</v>
      </c>
      <c r="E355" s="62">
        <v>2522</v>
      </c>
      <c r="F355" s="62">
        <v>2984</v>
      </c>
      <c r="G355" s="62">
        <v>3074</v>
      </c>
    </row>
    <row r="356" spans="1:7" ht="20.45" customHeight="1" outlineLevel="1" x14ac:dyDescent="0.2">
      <c r="A356" s="10" t="s">
        <v>236</v>
      </c>
      <c r="B356" s="132" t="s">
        <v>307</v>
      </c>
      <c r="C356" s="19" t="s">
        <v>213</v>
      </c>
      <c r="D356" s="88" t="s">
        <v>215</v>
      </c>
      <c r="E356" s="62">
        <v>700</v>
      </c>
      <c r="F356" s="62">
        <v>467</v>
      </c>
      <c r="G356" s="62">
        <v>434</v>
      </c>
    </row>
    <row r="357" spans="1:7" ht="20.45" customHeight="1" outlineLevel="1" x14ac:dyDescent="0.2">
      <c r="A357" s="10" t="s">
        <v>237</v>
      </c>
      <c r="B357" s="132" t="s">
        <v>307</v>
      </c>
      <c r="C357" s="19" t="s">
        <v>213</v>
      </c>
      <c r="D357" s="88" t="s">
        <v>215</v>
      </c>
      <c r="E357" s="62">
        <v>530</v>
      </c>
      <c r="F357" s="62">
        <v>1168</v>
      </c>
      <c r="G357" s="62">
        <v>1301</v>
      </c>
    </row>
    <row r="358" spans="1:7" ht="20.45" customHeight="1" outlineLevel="1" x14ac:dyDescent="0.2">
      <c r="A358" s="10" t="s">
        <v>238</v>
      </c>
      <c r="B358" s="132" t="s">
        <v>307</v>
      </c>
      <c r="C358" s="19" t="s">
        <v>213</v>
      </c>
      <c r="D358" s="88" t="s">
        <v>215</v>
      </c>
      <c r="E358" s="62">
        <v>1051</v>
      </c>
      <c r="F358" s="62">
        <v>781</v>
      </c>
      <c r="G358" s="62">
        <f>241+692</f>
        <v>933</v>
      </c>
    </row>
    <row r="359" spans="1:7" ht="20.45" customHeight="1" outlineLevel="1" x14ac:dyDescent="0.2">
      <c r="C359" s="21"/>
      <c r="D359" s="63"/>
      <c r="E359" s="61"/>
      <c r="F359" s="61"/>
      <c r="G359" s="61"/>
    </row>
    <row r="360" spans="1:7" ht="20.45" customHeight="1" x14ac:dyDescent="0.2">
      <c r="C360" s="21"/>
      <c r="D360" s="63"/>
      <c r="E360" s="61"/>
      <c r="F360" s="61"/>
      <c r="G360" s="61"/>
    </row>
    <row r="361" spans="1:7" ht="20.45" customHeight="1" x14ac:dyDescent="0.2">
      <c r="A361" s="89" t="s">
        <v>239</v>
      </c>
      <c r="B361" s="156"/>
      <c r="C361" s="21"/>
      <c r="D361" s="5"/>
      <c r="E361" s="61"/>
      <c r="F361" s="61"/>
      <c r="G361" s="61"/>
    </row>
    <row r="362" spans="1:7" ht="20.45" customHeight="1" outlineLevel="1" x14ac:dyDescent="0.2">
      <c r="A362" s="89"/>
      <c r="B362" s="156"/>
      <c r="C362" s="21"/>
      <c r="D362" s="95" t="s">
        <v>211</v>
      </c>
      <c r="E362" s="61"/>
      <c r="F362" s="61"/>
      <c r="G362" s="61"/>
    </row>
    <row r="363" spans="1:7" ht="20.45" customHeight="1" outlineLevel="1" x14ac:dyDescent="0.2">
      <c r="C363" s="21"/>
      <c r="D363" s="49">
        <v>2021</v>
      </c>
      <c r="E363" s="49">
        <v>2022</v>
      </c>
      <c r="F363" s="49">
        <v>2023</v>
      </c>
      <c r="G363" s="49">
        <v>2024</v>
      </c>
    </row>
    <row r="364" spans="1:7" ht="20.45" customHeight="1" outlineLevel="1" x14ac:dyDescent="0.2">
      <c r="A364" s="15" t="s">
        <v>240</v>
      </c>
      <c r="B364" s="148"/>
      <c r="C364" s="19" t="s">
        <v>69</v>
      </c>
      <c r="D364" s="54">
        <v>2.1000000000000001E-2</v>
      </c>
      <c r="E364" s="116">
        <v>2.7E-2</v>
      </c>
      <c r="F364" s="116">
        <v>2.9000000000000001E-2</v>
      </c>
      <c r="G364" s="54">
        <v>0.03</v>
      </c>
    </row>
    <row r="365" spans="1:7" ht="20.45" customHeight="1" outlineLevel="1" x14ac:dyDescent="0.2">
      <c r="A365" s="15" t="s">
        <v>241</v>
      </c>
      <c r="B365" s="148"/>
      <c r="C365" s="19" t="s">
        <v>69</v>
      </c>
      <c r="D365" s="54">
        <v>7.0999999999999994E-2</v>
      </c>
      <c r="E365" s="116">
        <v>7.1999999999999995E-2</v>
      </c>
      <c r="F365" s="116">
        <v>7.0999999999999994E-2</v>
      </c>
      <c r="G365" s="54">
        <v>7.4999999999999997E-2</v>
      </c>
    </row>
    <row r="366" spans="1:7" ht="20.45" customHeight="1" outlineLevel="1" x14ac:dyDescent="0.2">
      <c r="A366" s="15" t="s">
        <v>242</v>
      </c>
      <c r="B366" s="148"/>
      <c r="C366" s="19" t="s">
        <v>69</v>
      </c>
      <c r="D366" s="54">
        <v>0.115</v>
      </c>
      <c r="E366" s="116">
        <v>0.107</v>
      </c>
      <c r="F366" s="116">
        <v>0.107</v>
      </c>
      <c r="G366" s="116">
        <v>0.106</v>
      </c>
    </row>
    <row r="367" spans="1:7" ht="20.45" customHeight="1" outlineLevel="1" x14ac:dyDescent="0.2">
      <c r="A367" s="15" t="s">
        <v>243</v>
      </c>
      <c r="B367" s="148"/>
      <c r="C367" s="19" t="s">
        <v>69</v>
      </c>
      <c r="D367" s="54">
        <v>0.13800000000000001</v>
      </c>
      <c r="E367" s="116">
        <v>0.13700000000000001</v>
      </c>
      <c r="F367" s="54">
        <v>0.13500000000000001</v>
      </c>
      <c r="G367" s="54">
        <v>0.13200000000000001</v>
      </c>
    </row>
    <row r="368" spans="1:7" ht="20.45" customHeight="1" outlineLevel="1" x14ac:dyDescent="0.2">
      <c r="A368" s="15" t="s">
        <v>244</v>
      </c>
      <c r="B368" s="148"/>
      <c r="C368" s="19" t="s">
        <v>69</v>
      </c>
      <c r="D368" s="54">
        <v>0.13900000000000001</v>
      </c>
      <c r="E368" s="116">
        <v>0.14799999999999999</v>
      </c>
      <c r="F368" s="54">
        <v>0.14500000000000002</v>
      </c>
      <c r="G368" s="54">
        <v>0.14599999999999999</v>
      </c>
    </row>
    <row r="369" spans="1:8" ht="20.45" customHeight="1" outlineLevel="1" x14ac:dyDescent="0.2">
      <c r="A369" s="15" t="s">
        <v>245</v>
      </c>
      <c r="B369" s="148"/>
      <c r="C369" s="19" t="s">
        <v>69</v>
      </c>
      <c r="D369" s="54">
        <v>0.15</v>
      </c>
      <c r="E369" s="117">
        <v>0.14599999999999999</v>
      </c>
      <c r="F369" s="116">
        <v>0.14199999999999999</v>
      </c>
      <c r="G369" s="54">
        <v>0.13900000000000001</v>
      </c>
    </row>
    <row r="370" spans="1:8" ht="20.45" customHeight="1" outlineLevel="1" x14ac:dyDescent="0.2">
      <c r="A370" s="15" t="s">
        <v>246</v>
      </c>
      <c r="B370" s="148"/>
      <c r="C370" s="19" t="s">
        <v>69</v>
      </c>
      <c r="D370" s="54">
        <v>0.16600000000000001</v>
      </c>
      <c r="E370" s="116">
        <v>0.154</v>
      </c>
      <c r="F370" s="54">
        <v>0.153</v>
      </c>
      <c r="G370" s="116">
        <v>0.151</v>
      </c>
    </row>
    <row r="371" spans="1:8" ht="20.45" customHeight="1" outlineLevel="1" x14ac:dyDescent="0.2">
      <c r="A371" s="15" t="s">
        <v>247</v>
      </c>
      <c r="B371" s="148"/>
      <c r="C371" s="19" t="s">
        <v>69</v>
      </c>
      <c r="D371" s="54">
        <v>0.152</v>
      </c>
      <c r="E371" s="116">
        <v>0.14199999999999999</v>
      </c>
      <c r="F371" s="54">
        <v>0.14400000000000002</v>
      </c>
      <c r="G371" s="54">
        <v>0.14000000000000001</v>
      </c>
    </row>
    <row r="372" spans="1:8" ht="20.45" customHeight="1" outlineLevel="1" x14ac:dyDescent="0.2">
      <c r="A372" s="15" t="s">
        <v>248</v>
      </c>
      <c r="B372" s="148"/>
      <c r="C372" s="19" t="s">
        <v>69</v>
      </c>
      <c r="D372" s="54">
        <v>4.2999999999999997E-2</v>
      </c>
      <c r="E372" s="116">
        <v>5.7000000000000002E-2</v>
      </c>
      <c r="F372" s="54">
        <v>6.2000000000000006E-2</v>
      </c>
      <c r="G372" s="116">
        <v>6.8000000000000005E-2</v>
      </c>
    </row>
    <row r="373" spans="1:8" ht="20.45" customHeight="1" outlineLevel="1" x14ac:dyDescent="0.2">
      <c r="A373" s="15" t="s">
        <v>249</v>
      </c>
      <c r="B373" s="148"/>
      <c r="C373" s="19" t="s">
        <v>69</v>
      </c>
      <c r="D373" s="54">
        <v>5.0000000000000001E-3</v>
      </c>
      <c r="E373" s="116">
        <v>0.01</v>
      </c>
      <c r="F373" s="54">
        <v>1.2E-2</v>
      </c>
      <c r="G373" s="116">
        <v>1.2999999999999999E-2</v>
      </c>
    </row>
    <row r="374" spans="1:8" ht="20.45" customHeight="1" outlineLevel="1" x14ac:dyDescent="0.2">
      <c r="A374" s="91"/>
      <c r="B374" s="157"/>
      <c r="C374" s="92"/>
      <c r="D374" s="90"/>
      <c r="E374" s="90"/>
      <c r="F374" s="90"/>
      <c r="G374" s="90"/>
    </row>
    <row r="375" spans="1:8" ht="20.45" customHeight="1" outlineLevel="1" x14ac:dyDescent="0.2">
      <c r="A375" s="15" t="s">
        <v>250</v>
      </c>
      <c r="B375" s="132" t="s">
        <v>307</v>
      </c>
      <c r="C375" s="19" t="s">
        <v>213</v>
      </c>
      <c r="D375" s="42">
        <v>25924.5</v>
      </c>
      <c r="E375" s="42">
        <v>30097</v>
      </c>
      <c r="F375" s="42">
        <v>29967</v>
      </c>
      <c r="G375" s="42">
        <v>31753</v>
      </c>
    </row>
    <row r="376" spans="1:8" ht="20.45" customHeight="1" outlineLevel="1" x14ac:dyDescent="0.2">
      <c r="A376" s="15" t="s">
        <v>251</v>
      </c>
      <c r="B376" s="132" t="s">
        <v>307</v>
      </c>
      <c r="C376" s="19" t="s">
        <v>213</v>
      </c>
      <c r="D376" s="42">
        <v>8201.09</v>
      </c>
      <c r="E376" s="42">
        <v>9413</v>
      </c>
      <c r="F376" s="42">
        <v>9330</v>
      </c>
      <c r="G376" s="42">
        <v>9473</v>
      </c>
    </row>
    <row r="377" spans="1:8" ht="20.45" customHeight="1" outlineLevel="1" x14ac:dyDescent="0.2">
      <c r="A377" s="15" t="s">
        <v>252</v>
      </c>
      <c r="B377" s="148" t="s">
        <v>307</v>
      </c>
      <c r="C377" s="19" t="s">
        <v>69</v>
      </c>
      <c r="D377" s="54">
        <v>0.76</v>
      </c>
      <c r="E377" s="54">
        <f>E375/E335</f>
        <v>0.76175651733738292</v>
      </c>
      <c r="F377" s="54">
        <f>F375/F335</f>
        <v>0.76257729597679214</v>
      </c>
      <c r="G377" s="54">
        <v>0.77</v>
      </c>
    </row>
    <row r="378" spans="1:8" ht="20.45" customHeight="1" outlineLevel="1" x14ac:dyDescent="0.2">
      <c r="A378" s="15" t="s">
        <v>253</v>
      </c>
      <c r="B378" s="148" t="s">
        <v>307</v>
      </c>
      <c r="C378" s="19" t="s">
        <v>69</v>
      </c>
      <c r="D378" s="54">
        <v>0.24</v>
      </c>
      <c r="E378" s="54">
        <f>E376/E335</f>
        <v>0.23824348266261705</v>
      </c>
      <c r="F378" s="54">
        <f>F376/F335</f>
        <v>0.23742270402320789</v>
      </c>
      <c r="G378" s="54">
        <v>0.23</v>
      </c>
    </row>
    <row r="379" spans="1:8" ht="20.45" customHeight="1" outlineLevel="1" x14ac:dyDescent="0.2">
      <c r="A379" s="91"/>
      <c r="B379" s="157"/>
      <c r="C379" s="92"/>
      <c r="D379" s="90"/>
      <c r="E379" s="90"/>
      <c r="F379" s="90"/>
      <c r="G379" s="90"/>
    </row>
    <row r="380" spans="1:8" ht="20.45" customHeight="1" outlineLevel="1" x14ac:dyDescent="0.2">
      <c r="A380" s="15" t="s">
        <v>254</v>
      </c>
      <c r="B380" s="148"/>
      <c r="C380" s="19" t="s">
        <v>213</v>
      </c>
      <c r="D380" s="42">
        <v>4988.96</v>
      </c>
      <c r="E380" s="42">
        <f>8556-E381</f>
        <v>5667</v>
      </c>
      <c r="F380" s="51">
        <f>8819-F381</f>
        <v>5779</v>
      </c>
      <c r="G380" s="118">
        <v>6033</v>
      </c>
    </row>
    <row r="381" spans="1:8" ht="20.45" customHeight="1" outlineLevel="1" x14ac:dyDescent="0.2">
      <c r="A381" s="15" t="s">
        <v>255</v>
      </c>
      <c r="B381" s="148"/>
      <c r="C381" s="19" t="s">
        <v>213</v>
      </c>
      <c r="D381" s="62">
        <v>2536.08</v>
      </c>
      <c r="E381" s="42">
        <v>2889</v>
      </c>
      <c r="F381" s="62">
        <v>3040</v>
      </c>
      <c r="G381" s="62">
        <v>3171</v>
      </c>
    </row>
    <row r="382" spans="1:8" ht="20.45" customHeight="1" outlineLevel="1" x14ac:dyDescent="0.2">
      <c r="A382" s="91"/>
      <c r="B382" s="157"/>
      <c r="C382" s="92"/>
      <c r="D382" s="127"/>
      <c r="E382" s="90"/>
      <c r="F382" s="90"/>
      <c r="G382" s="90"/>
    </row>
    <row r="383" spans="1:8" ht="20.45" customHeight="1" outlineLevel="1" x14ac:dyDescent="0.2">
      <c r="A383" s="15" t="s">
        <v>256</v>
      </c>
      <c r="B383" s="132" t="s">
        <v>307</v>
      </c>
      <c r="C383" s="19" t="s">
        <v>213</v>
      </c>
      <c r="D383" s="62">
        <f>30917.8+19</f>
        <v>30936.799999999999</v>
      </c>
      <c r="E383" s="62">
        <v>35075</v>
      </c>
      <c r="F383" s="62">
        <v>35155</v>
      </c>
      <c r="G383" s="62">
        <v>36779</v>
      </c>
      <c r="H383" s="119"/>
    </row>
    <row r="384" spans="1:8" ht="20.45" customHeight="1" outlineLevel="1" x14ac:dyDescent="0.2">
      <c r="A384" s="15" t="s">
        <v>257</v>
      </c>
      <c r="B384" s="132" t="s">
        <v>307</v>
      </c>
      <c r="C384" s="19" t="s">
        <v>213</v>
      </c>
      <c r="D384" s="62">
        <v>2176</v>
      </c>
      <c r="E384" s="62">
        <f>3185</f>
        <v>3185</v>
      </c>
      <c r="F384" s="62">
        <v>2974</v>
      </c>
      <c r="G384" s="62">
        <v>3244</v>
      </c>
      <c r="H384" s="119"/>
    </row>
    <row r="385" spans="1:8" ht="20.45" customHeight="1" outlineLevel="1" x14ac:dyDescent="0.2">
      <c r="A385" s="15" t="s">
        <v>258</v>
      </c>
      <c r="B385" s="148"/>
      <c r="C385" s="19" t="s">
        <v>213</v>
      </c>
      <c r="D385" s="62">
        <v>1013</v>
      </c>
      <c r="E385" s="62">
        <v>1250</v>
      </c>
      <c r="F385" s="62">
        <v>1168</v>
      </c>
      <c r="G385" s="62">
        <v>1204</v>
      </c>
      <c r="H385" s="119"/>
    </row>
    <row r="386" spans="1:8" ht="20.45" customHeight="1" outlineLevel="1" x14ac:dyDescent="0.2">
      <c r="A386" s="15" t="s">
        <v>259</v>
      </c>
      <c r="B386" s="132" t="s">
        <v>307</v>
      </c>
      <c r="C386" s="19" t="s">
        <v>69</v>
      </c>
      <c r="D386" s="54" t="s">
        <v>260</v>
      </c>
      <c r="E386" s="54">
        <v>0.88774993672487978</v>
      </c>
      <c r="F386" s="54">
        <v>0.89459755197597779</v>
      </c>
      <c r="G386" s="54">
        <v>0.89200000000000002</v>
      </c>
      <c r="H386" s="119"/>
    </row>
    <row r="387" spans="1:8" ht="20.45" customHeight="1" outlineLevel="1" x14ac:dyDescent="0.2">
      <c r="A387" s="159" t="s">
        <v>312</v>
      </c>
      <c r="B387" s="132" t="s">
        <v>307</v>
      </c>
      <c r="C387" s="19" t="s">
        <v>69</v>
      </c>
      <c r="D387" s="54">
        <v>6.4000000000000001E-2</v>
      </c>
      <c r="E387" s="54">
        <v>8.0612503163756011E-2</v>
      </c>
      <c r="F387" s="54">
        <v>7.568007735959488E-2</v>
      </c>
      <c r="G387" s="54">
        <v>7.9000000000000001E-2</v>
      </c>
      <c r="H387" s="119"/>
    </row>
    <row r="388" spans="1:8" ht="20.45" customHeight="1" outlineLevel="1" x14ac:dyDescent="0.2">
      <c r="A388" s="124" t="s">
        <v>313</v>
      </c>
      <c r="B388" s="132" t="s">
        <v>307</v>
      </c>
      <c r="C388" s="19" t="s">
        <v>69</v>
      </c>
      <c r="D388" s="117">
        <v>0.03</v>
      </c>
      <c r="E388" s="54">
        <v>3.1637560111364212E-2</v>
      </c>
      <c r="F388" s="54">
        <v>2.972237066442731E-2</v>
      </c>
      <c r="G388" s="54">
        <v>2.9000000000000001E-2</v>
      </c>
    </row>
    <row r="389" spans="1:8" ht="20.45" customHeight="1" x14ac:dyDescent="0.2">
      <c r="A389" s="91"/>
      <c r="B389" s="157"/>
      <c r="C389" s="92"/>
      <c r="D389" s="90"/>
      <c r="E389" s="90"/>
      <c r="F389" s="90"/>
      <c r="G389" s="90"/>
    </row>
    <row r="390" spans="1:8" ht="20.45" customHeight="1" x14ac:dyDescent="0.2">
      <c r="A390" s="89" t="s">
        <v>261</v>
      </c>
      <c r="B390" s="156"/>
      <c r="C390" s="92"/>
      <c r="D390" s="5"/>
      <c r="E390" s="90"/>
      <c r="F390" s="90"/>
      <c r="G390" s="90"/>
    </row>
    <row r="391" spans="1:8" ht="20.45" customHeight="1" outlineLevel="1" x14ac:dyDescent="0.2">
      <c r="A391" s="89"/>
      <c r="B391" s="156"/>
      <c r="C391" s="92"/>
      <c r="D391" s="95" t="s">
        <v>211</v>
      </c>
      <c r="E391" s="90"/>
      <c r="F391" s="90"/>
      <c r="G391" s="90"/>
    </row>
    <row r="392" spans="1:8" ht="20.45" customHeight="1" outlineLevel="1" x14ac:dyDescent="0.2">
      <c r="A392" s="91"/>
      <c r="B392" s="157"/>
      <c r="C392" s="92"/>
      <c r="D392" s="49">
        <v>2021</v>
      </c>
      <c r="E392" s="49">
        <v>2022</v>
      </c>
      <c r="F392" s="49">
        <v>2023</v>
      </c>
      <c r="G392" s="49">
        <v>2024</v>
      </c>
    </row>
    <row r="393" spans="1:8" ht="20.45" customHeight="1" outlineLevel="1" x14ac:dyDescent="0.2">
      <c r="A393" s="15" t="s">
        <v>262</v>
      </c>
      <c r="B393" s="132" t="s">
        <v>307</v>
      </c>
      <c r="C393" s="19" t="s">
        <v>69</v>
      </c>
      <c r="D393" s="64">
        <v>6.0999999999999999E-2</v>
      </c>
      <c r="E393" s="64" t="s">
        <v>263</v>
      </c>
      <c r="F393" s="64">
        <v>8.3000000000000004E-2</v>
      </c>
      <c r="G393" s="64">
        <v>7.6999999999999999E-2</v>
      </c>
    </row>
    <row r="394" spans="1:8" ht="20.45" customHeight="1" outlineLevel="1" x14ac:dyDescent="0.2">
      <c r="A394" s="15" t="s">
        <v>264</v>
      </c>
      <c r="B394" s="132" t="s">
        <v>307</v>
      </c>
      <c r="C394" s="19" t="s">
        <v>213</v>
      </c>
      <c r="D394" s="42">
        <v>3051.51</v>
      </c>
      <c r="E394" s="120">
        <v>3077</v>
      </c>
      <c r="F394" s="42">
        <v>3315</v>
      </c>
      <c r="G394" s="42">
        <v>3332</v>
      </c>
    </row>
    <row r="395" spans="1:8" ht="18.600000000000001" customHeight="1" outlineLevel="1" x14ac:dyDescent="0.2">
      <c r="A395" s="15" t="s">
        <v>265</v>
      </c>
      <c r="B395" s="132" t="s">
        <v>307</v>
      </c>
      <c r="C395" s="19" t="s">
        <v>69</v>
      </c>
      <c r="D395" s="54">
        <v>0.93500000000000005</v>
      </c>
      <c r="E395" s="54">
        <v>0.92900000000000005</v>
      </c>
      <c r="F395" s="54">
        <v>0.94099999999999995</v>
      </c>
      <c r="G395" s="116">
        <v>0.94399999999999995</v>
      </c>
    </row>
    <row r="396" spans="1:8" ht="20.45" customHeight="1" outlineLevel="1" x14ac:dyDescent="0.2">
      <c r="A396" s="15" t="s">
        <v>266</v>
      </c>
      <c r="B396" s="148"/>
      <c r="C396" s="19" t="s">
        <v>69</v>
      </c>
      <c r="D396" s="54">
        <v>3.5999999999999997E-2</v>
      </c>
      <c r="E396" s="54">
        <v>4.7E-2</v>
      </c>
      <c r="F396" s="54">
        <v>5.5E-2</v>
      </c>
      <c r="G396" s="116">
        <v>0.05</v>
      </c>
    </row>
    <row r="397" spans="1:8" ht="20.45" customHeight="1" outlineLevel="1" x14ac:dyDescent="0.2">
      <c r="A397" s="15" t="s">
        <v>267</v>
      </c>
      <c r="B397" s="132" t="s">
        <v>307</v>
      </c>
      <c r="C397" s="19" t="s">
        <v>213</v>
      </c>
      <c r="D397" s="42">
        <v>867.16399999999999</v>
      </c>
      <c r="E397" s="42">
        <v>983</v>
      </c>
      <c r="F397" s="42">
        <v>1085</v>
      </c>
      <c r="G397" s="42">
        <v>1079</v>
      </c>
    </row>
    <row r="398" spans="1:8" ht="20.45" customHeight="1" outlineLevel="1" x14ac:dyDescent="0.2">
      <c r="A398" s="15" t="s">
        <v>268</v>
      </c>
      <c r="B398" s="132" t="s">
        <v>307</v>
      </c>
      <c r="C398" s="19" t="s">
        <v>213</v>
      </c>
      <c r="D398" s="42">
        <v>1254.3399999999999</v>
      </c>
      <c r="E398" s="42">
        <v>1508</v>
      </c>
      <c r="F398" s="42">
        <v>2178</v>
      </c>
      <c r="G398" s="42">
        <v>2023</v>
      </c>
    </row>
    <row r="399" spans="1:8" ht="20.45" customHeight="1" outlineLevel="1" x14ac:dyDescent="0.2">
      <c r="A399" s="15" t="s">
        <v>269</v>
      </c>
      <c r="B399" s="132" t="s">
        <v>307</v>
      </c>
      <c r="C399" s="19" t="s">
        <v>213</v>
      </c>
      <c r="D399" s="42">
        <v>595.35400000000004</v>
      </c>
      <c r="E399" s="42">
        <v>466</v>
      </c>
      <c r="F399" s="42">
        <v>565</v>
      </c>
      <c r="G399" s="42">
        <v>532</v>
      </c>
    </row>
    <row r="400" spans="1:8" ht="20.45" customHeight="1" outlineLevel="1" x14ac:dyDescent="0.2">
      <c r="A400" s="15" t="s">
        <v>270</v>
      </c>
      <c r="B400" s="148"/>
      <c r="C400" s="19" t="s">
        <v>69</v>
      </c>
      <c r="D400" s="54">
        <v>0.13700000000000001</v>
      </c>
      <c r="E400" s="54">
        <v>0.182</v>
      </c>
      <c r="F400" s="54">
        <v>0.17</v>
      </c>
      <c r="G400" s="54">
        <v>0.16700000000000001</v>
      </c>
    </row>
    <row r="401" spans="1:7" ht="20.45" customHeight="1" outlineLevel="1" x14ac:dyDescent="0.2">
      <c r="A401" s="15" t="s">
        <v>271</v>
      </c>
      <c r="B401" s="148"/>
      <c r="C401" s="19" t="s">
        <v>69</v>
      </c>
      <c r="D401" s="121">
        <v>5.0999999999999997E-2</v>
      </c>
      <c r="E401" s="66">
        <v>5.7000000000000002E-2</v>
      </c>
      <c r="F401" s="66">
        <v>5.2999999999999999E-2</v>
      </c>
      <c r="G401" s="66">
        <v>0.05</v>
      </c>
    </row>
    <row r="402" spans="1:7" ht="20.45" customHeight="1" outlineLevel="1" x14ac:dyDescent="0.2">
      <c r="A402" s="15" t="s">
        <v>272</v>
      </c>
      <c r="B402" s="148"/>
      <c r="C402" s="19" t="s">
        <v>69</v>
      </c>
      <c r="D402" s="67">
        <v>2.7E-2</v>
      </c>
      <c r="E402" s="67">
        <v>2.8000000000000001E-2</v>
      </c>
      <c r="F402" s="67">
        <v>4.2000000000000003E-2</v>
      </c>
      <c r="G402" s="67">
        <v>4.2000000000000003E-2</v>
      </c>
    </row>
    <row r="403" spans="1:7" ht="20.45" customHeight="1" outlineLevel="1" x14ac:dyDescent="0.2">
      <c r="A403" s="15" t="s">
        <v>273</v>
      </c>
      <c r="B403" s="148"/>
      <c r="C403" s="19" t="s">
        <v>274</v>
      </c>
      <c r="D403" s="65">
        <v>33.4</v>
      </c>
      <c r="E403" s="65">
        <v>32.6</v>
      </c>
      <c r="F403" s="65">
        <v>33.9</v>
      </c>
      <c r="G403" s="65">
        <v>34.4</v>
      </c>
    </row>
    <row r="404" spans="1:7" ht="20.45" customHeight="1" outlineLevel="1" x14ac:dyDescent="0.2">
      <c r="A404" s="15" t="s">
        <v>275</v>
      </c>
      <c r="B404" s="148"/>
      <c r="C404" s="19" t="s">
        <v>276</v>
      </c>
      <c r="D404" s="2">
        <v>36700</v>
      </c>
      <c r="E404" s="2">
        <v>41700</v>
      </c>
      <c r="F404" s="2">
        <v>41700</v>
      </c>
      <c r="G404" s="2">
        <v>43600</v>
      </c>
    </row>
    <row r="405" spans="1:7" ht="20.45" customHeight="1" x14ac:dyDescent="0.2">
      <c r="A405" s="91"/>
      <c r="B405" s="157"/>
      <c r="C405" s="92"/>
      <c r="D405" s="90"/>
      <c r="E405" s="90"/>
      <c r="F405" s="90"/>
      <c r="G405" s="90"/>
    </row>
    <row r="406" spans="1:7" ht="20.45" customHeight="1" x14ac:dyDescent="0.2">
      <c r="A406" s="89" t="s">
        <v>277</v>
      </c>
      <c r="B406" s="156"/>
      <c r="C406" s="92"/>
      <c r="D406" s="5"/>
      <c r="E406" s="90"/>
      <c r="F406" s="90"/>
      <c r="G406" s="90"/>
    </row>
    <row r="407" spans="1:7" ht="20.45" customHeight="1" outlineLevel="1" x14ac:dyDescent="0.2">
      <c r="A407" s="89"/>
      <c r="B407" s="156"/>
      <c r="C407" s="92"/>
      <c r="D407" s="95" t="s">
        <v>211</v>
      </c>
      <c r="E407" s="90"/>
      <c r="F407" s="90"/>
      <c r="G407" s="90"/>
    </row>
    <row r="408" spans="1:7" ht="20.45" customHeight="1" outlineLevel="1" x14ac:dyDescent="0.2">
      <c r="A408" s="91"/>
      <c r="B408" s="157"/>
      <c r="C408" s="92"/>
      <c r="D408" s="49">
        <v>2021</v>
      </c>
      <c r="E408" s="49">
        <v>2022</v>
      </c>
      <c r="F408" s="49">
        <v>2023</v>
      </c>
      <c r="G408" s="49">
        <v>2024</v>
      </c>
    </row>
    <row r="409" spans="1:7" ht="20.45" customHeight="1" outlineLevel="1" x14ac:dyDescent="0.2">
      <c r="A409" s="15" t="s">
        <v>278</v>
      </c>
      <c r="B409" s="132" t="s">
        <v>307</v>
      </c>
      <c r="C409" s="23" t="s">
        <v>24</v>
      </c>
      <c r="D409" s="128">
        <v>6.73</v>
      </c>
      <c r="E409" s="129">
        <v>6.43</v>
      </c>
      <c r="F409" s="129">
        <v>5.97</v>
      </c>
      <c r="G409" s="129">
        <v>5.58</v>
      </c>
    </row>
    <row r="410" spans="1:7" ht="20.45" customHeight="1" outlineLevel="1" x14ac:dyDescent="0.2">
      <c r="A410" s="15" t="s">
        <v>279</v>
      </c>
      <c r="B410" s="132" t="s">
        <v>307</v>
      </c>
      <c r="C410" s="23" t="s">
        <v>24</v>
      </c>
      <c r="D410" s="126">
        <v>0.52</v>
      </c>
      <c r="E410" s="68">
        <v>0.54600000000000004</v>
      </c>
      <c r="F410" s="68">
        <v>0.46</v>
      </c>
      <c r="G410" s="68">
        <v>0.46</v>
      </c>
    </row>
    <row r="411" spans="1:7" ht="20.45" customHeight="1" outlineLevel="1" x14ac:dyDescent="0.2">
      <c r="A411" s="15" t="s">
        <v>280</v>
      </c>
      <c r="B411" s="132" t="s">
        <v>307</v>
      </c>
      <c r="C411" s="19" t="s">
        <v>213</v>
      </c>
      <c r="D411" s="125">
        <v>0</v>
      </c>
      <c r="E411" s="69">
        <v>1</v>
      </c>
      <c r="F411" s="69">
        <v>1</v>
      </c>
      <c r="G411" s="69">
        <v>0</v>
      </c>
    </row>
    <row r="412" spans="1:7" ht="20.45" customHeight="1" outlineLevel="1" x14ac:dyDescent="0.2">
      <c r="A412" s="15" t="s">
        <v>281</v>
      </c>
      <c r="B412" s="148"/>
      <c r="C412" s="19" t="s">
        <v>213</v>
      </c>
      <c r="D412" s="69" t="s">
        <v>282</v>
      </c>
      <c r="E412" s="69">
        <v>3</v>
      </c>
      <c r="F412" s="69">
        <v>1</v>
      </c>
      <c r="G412" s="69">
        <v>1</v>
      </c>
    </row>
    <row r="413" spans="1:7" ht="20.45" customHeight="1" outlineLevel="1" x14ac:dyDescent="0.2">
      <c r="A413" s="15" t="s">
        <v>283</v>
      </c>
      <c r="B413" s="148"/>
      <c r="C413" s="19" t="s">
        <v>213</v>
      </c>
      <c r="D413" s="69" t="s">
        <v>282</v>
      </c>
      <c r="E413" s="69">
        <v>0</v>
      </c>
      <c r="F413" s="69">
        <v>0</v>
      </c>
      <c r="G413" s="69">
        <v>0</v>
      </c>
    </row>
    <row r="414" spans="1:7" ht="20.45" customHeight="1" x14ac:dyDescent="0.2">
      <c r="A414" s="91"/>
      <c r="B414" s="157"/>
      <c r="C414" s="92"/>
      <c r="D414" s="90"/>
      <c r="E414" s="90"/>
      <c r="F414" s="90"/>
      <c r="G414" s="90"/>
    </row>
    <row r="415" spans="1:7" ht="20.45" customHeight="1" x14ac:dyDescent="0.2">
      <c r="A415" s="89" t="s">
        <v>284</v>
      </c>
      <c r="B415" s="156"/>
      <c r="C415" s="92"/>
      <c r="D415" s="5"/>
      <c r="E415" s="90"/>
      <c r="F415" s="90"/>
      <c r="G415" s="90"/>
    </row>
    <row r="416" spans="1:7" ht="20.45" customHeight="1" outlineLevel="1" x14ac:dyDescent="0.2">
      <c r="A416" s="89"/>
      <c r="B416" s="156"/>
      <c r="C416" s="92"/>
      <c r="D416" s="95" t="s">
        <v>211</v>
      </c>
      <c r="E416" s="90"/>
      <c r="F416" s="90"/>
      <c r="G416" s="90"/>
    </row>
    <row r="417" spans="1:7" ht="20.45" customHeight="1" outlineLevel="1" x14ac:dyDescent="0.2">
      <c r="A417" s="91"/>
      <c r="B417" s="157"/>
      <c r="C417" s="92"/>
      <c r="D417" s="49">
        <v>2021</v>
      </c>
      <c r="E417" s="49">
        <v>2022</v>
      </c>
      <c r="F417" s="49">
        <v>2023</v>
      </c>
      <c r="G417" s="49">
        <v>2024</v>
      </c>
    </row>
    <row r="418" spans="1:7" ht="20.45" customHeight="1" outlineLevel="1" x14ac:dyDescent="0.2">
      <c r="A418" s="15" t="s">
        <v>285</v>
      </c>
      <c r="B418" s="134" t="s">
        <v>307</v>
      </c>
      <c r="C418" s="22" t="s">
        <v>213</v>
      </c>
      <c r="D418" s="122">
        <v>25014</v>
      </c>
      <c r="E418" s="123">
        <v>24140</v>
      </c>
      <c r="F418" s="123">
        <v>30466</v>
      </c>
      <c r="G418" s="123">
        <v>32242</v>
      </c>
    </row>
    <row r="419" spans="1:7" ht="20.45" customHeight="1" outlineLevel="1" x14ac:dyDescent="0.2">
      <c r="A419" s="15" t="s">
        <v>286</v>
      </c>
      <c r="B419" s="134" t="s">
        <v>307</v>
      </c>
      <c r="C419" s="22" t="s">
        <v>69</v>
      </c>
      <c r="D419" s="54">
        <v>0.72199999999999998</v>
      </c>
      <c r="E419" s="54">
        <v>0.753</v>
      </c>
      <c r="F419" s="54">
        <v>0.77400000000000002</v>
      </c>
      <c r="G419" s="54">
        <v>0.79500000000000004</v>
      </c>
    </row>
    <row r="420" spans="1:7" ht="20.45" customHeight="1" outlineLevel="1" x14ac:dyDescent="0.2">
      <c r="A420" s="15" t="s">
        <v>287</v>
      </c>
      <c r="B420" s="148" t="s">
        <v>307</v>
      </c>
      <c r="C420" s="19" t="s">
        <v>274</v>
      </c>
      <c r="D420" s="2">
        <v>450789</v>
      </c>
      <c r="E420" s="2">
        <v>413928</v>
      </c>
      <c r="F420" s="2">
        <v>607519</v>
      </c>
      <c r="G420" s="2">
        <v>606555</v>
      </c>
    </row>
    <row r="421" spans="1:7" ht="20.45" customHeight="1" outlineLevel="1" x14ac:dyDescent="0.2">
      <c r="A421" s="15" t="s">
        <v>288</v>
      </c>
      <c r="B421" s="148"/>
      <c r="C421" s="19" t="s">
        <v>274</v>
      </c>
      <c r="D421" s="2">
        <v>32398</v>
      </c>
      <c r="E421" s="2">
        <v>25096</v>
      </c>
      <c r="F421" s="2">
        <v>47343</v>
      </c>
      <c r="G421" s="2">
        <v>59445</v>
      </c>
    </row>
    <row r="422" spans="1:7" ht="20.45" customHeight="1" outlineLevel="1" x14ac:dyDescent="0.2">
      <c r="A422" s="15" t="s">
        <v>289</v>
      </c>
      <c r="B422" s="148"/>
      <c r="C422" s="19" t="s">
        <v>69</v>
      </c>
      <c r="D422" s="54">
        <v>0.153</v>
      </c>
      <c r="E422" s="54">
        <v>0.21660737116412121</v>
      </c>
      <c r="F422" s="117">
        <v>0.16600000000000001</v>
      </c>
      <c r="G422" s="117">
        <v>0.16600000000000001</v>
      </c>
    </row>
    <row r="423" spans="1:7" ht="20.45" customHeight="1" outlineLevel="1" x14ac:dyDescent="0.2">
      <c r="A423" s="15" t="s">
        <v>290</v>
      </c>
      <c r="B423" s="148"/>
      <c r="C423" s="19" t="s">
        <v>69</v>
      </c>
      <c r="D423" s="54">
        <v>0.52200000000000002</v>
      </c>
      <c r="E423" s="54">
        <v>0.5089740720446787</v>
      </c>
      <c r="F423" s="117">
        <v>0.52</v>
      </c>
      <c r="G423" s="117">
        <v>0.55000000000000004</v>
      </c>
    </row>
    <row r="424" spans="1:7" ht="20.45" customHeight="1" outlineLevel="1" x14ac:dyDescent="0.2">
      <c r="A424" s="15" t="s">
        <v>291</v>
      </c>
      <c r="B424" s="148"/>
      <c r="C424" s="19" t="s">
        <v>69</v>
      </c>
      <c r="D424" s="54">
        <v>1.7000000000000001E-2</v>
      </c>
      <c r="E424" s="54">
        <v>2.2485986453357205E-2</v>
      </c>
      <c r="F424" s="117">
        <v>2.1999999999999999E-2</v>
      </c>
      <c r="G424" s="133">
        <v>1.9E-2</v>
      </c>
    </row>
    <row r="425" spans="1:7" ht="20.45" customHeight="1" outlineLevel="1" x14ac:dyDescent="0.2">
      <c r="A425" s="15" t="s">
        <v>292</v>
      </c>
      <c r="B425" s="148"/>
      <c r="C425" s="19" t="s">
        <v>69</v>
      </c>
      <c r="D425" s="54">
        <v>0.308</v>
      </c>
      <c r="E425" s="54">
        <v>0.25193257033784289</v>
      </c>
      <c r="F425" s="117">
        <v>0.29199999999999998</v>
      </c>
      <c r="G425" s="117">
        <v>0.26500000000000001</v>
      </c>
    </row>
    <row r="426" spans="1:7" ht="20.45" customHeight="1" outlineLevel="1" x14ac:dyDescent="0.2">
      <c r="A426" s="15" t="s">
        <v>293</v>
      </c>
      <c r="B426" s="134" t="s">
        <v>307</v>
      </c>
      <c r="C426" s="19" t="s">
        <v>274</v>
      </c>
      <c r="D426" s="51">
        <v>18</v>
      </c>
      <c r="E426" s="51">
        <v>17.100000000000001</v>
      </c>
      <c r="F426" s="51">
        <v>19.899999999999999</v>
      </c>
      <c r="G426" s="51">
        <v>18.8</v>
      </c>
    </row>
    <row r="427" spans="1:7" ht="20.45" customHeight="1" outlineLevel="1" x14ac:dyDescent="0.2">
      <c r="A427" s="158" t="s">
        <v>311</v>
      </c>
      <c r="B427" s="134" t="s">
        <v>307</v>
      </c>
      <c r="C427" s="19" t="s">
        <v>274</v>
      </c>
      <c r="D427" s="118">
        <v>16.2</v>
      </c>
      <c r="E427" s="51">
        <v>13.5</v>
      </c>
      <c r="F427" s="51">
        <v>17.7</v>
      </c>
      <c r="G427" s="51">
        <v>15.9</v>
      </c>
    </row>
    <row r="428" spans="1:7" ht="20.45" customHeight="1" outlineLevel="1" x14ac:dyDescent="0.2">
      <c r="A428" s="15" t="s">
        <v>294</v>
      </c>
      <c r="B428" s="148"/>
      <c r="C428" s="19" t="s">
        <v>276</v>
      </c>
      <c r="D428" s="51">
        <v>575</v>
      </c>
      <c r="E428" s="51">
        <v>425</v>
      </c>
      <c r="F428" s="51">
        <v>459</v>
      </c>
      <c r="G428" s="51">
        <v>469</v>
      </c>
    </row>
    <row r="429" spans="1:7" ht="20.45" customHeight="1" x14ac:dyDescent="0.2">
      <c r="A429" s="91"/>
      <c r="B429" s="157"/>
      <c r="C429" s="92"/>
      <c r="D429" s="90"/>
      <c r="E429" s="90"/>
      <c r="F429" s="90"/>
      <c r="G429" s="90"/>
    </row>
    <row r="430" spans="1:7" ht="20.45" customHeight="1" x14ac:dyDescent="0.2">
      <c r="A430" s="89" t="s">
        <v>295</v>
      </c>
      <c r="B430" s="156"/>
      <c r="C430" s="92"/>
      <c r="D430" s="5"/>
      <c r="E430" s="90"/>
      <c r="F430" s="90"/>
      <c r="G430" s="90"/>
    </row>
    <row r="431" spans="1:7" ht="20.45" customHeight="1" outlineLevel="1" x14ac:dyDescent="0.2">
      <c r="A431" s="89"/>
      <c r="B431" s="156"/>
      <c r="C431" s="92"/>
      <c r="D431" s="95" t="s">
        <v>211</v>
      </c>
      <c r="E431" s="90"/>
      <c r="F431" s="90"/>
      <c r="G431" s="90"/>
    </row>
    <row r="432" spans="1:7" ht="20.45" customHeight="1" outlineLevel="1" x14ac:dyDescent="0.2">
      <c r="A432" s="91"/>
      <c r="B432" s="157"/>
      <c r="C432" s="92"/>
      <c r="D432" s="49">
        <v>2021</v>
      </c>
      <c r="E432" s="49">
        <v>2022</v>
      </c>
      <c r="F432" s="49">
        <v>2023</v>
      </c>
      <c r="G432" s="49">
        <v>2024</v>
      </c>
    </row>
    <row r="433" spans="1:7" ht="20.45" customHeight="1" outlineLevel="1" x14ac:dyDescent="0.2">
      <c r="A433" s="15" t="s">
        <v>296</v>
      </c>
      <c r="B433" s="134" t="s">
        <v>307</v>
      </c>
      <c r="C433" s="19" t="s">
        <v>69</v>
      </c>
      <c r="D433" s="54">
        <v>0.33700000000000002</v>
      </c>
      <c r="E433" s="54">
        <v>0.33800000000000002</v>
      </c>
      <c r="F433" s="54">
        <v>0.34499999999999997</v>
      </c>
      <c r="G433" s="54">
        <v>0.34499999999999997</v>
      </c>
    </row>
    <row r="434" spans="1:7" ht="20.45" customHeight="1" outlineLevel="1" x14ac:dyDescent="0.2">
      <c r="A434" s="15" t="s">
        <v>297</v>
      </c>
      <c r="B434" s="148"/>
      <c r="C434" s="19" t="s">
        <v>69</v>
      </c>
      <c r="D434" s="54">
        <v>2.7E-2</v>
      </c>
      <c r="E434" s="54">
        <v>2.4E-2</v>
      </c>
      <c r="F434" s="54">
        <v>2.7E-2</v>
      </c>
      <c r="G434" s="54">
        <v>2.5999999999999999E-2</v>
      </c>
    </row>
    <row r="435" spans="1:7" ht="20.45" customHeight="1" outlineLevel="1" x14ac:dyDescent="0.2">
      <c r="A435" s="15" t="s">
        <v>298</v>
      </c>
      <c r="B435" s="148"/>
      <c r="C435" s="19" t="s">
        <v>299</v>
      </c>
      <c r="D435" s="94" t="s">
        <v>181</v>
      </c>
      <c r="E435" s="94" t="s">
        <v>181</v>
      </c>
      <c r="F435" s="52">
        <v>38.869999999999997</v>
      </c>
      <c r="G435" s="52">
        <v>78.099999999999994</v>
      </c>
    </row>
  </sheetData>
  <dataConsolidate/>
  <mergeCells count="2">
    <mergeCell ref="A4:G4"/>
    <mergeCell ref="A11:G11"/>
  </mergeCells>
  <phoneticPr fontId="3" type="noConversion"/>
  <hyperlinks>
    <hyperlink ref="B2" r:id="rId1" xr:uid="{B830AF10-2086-4BA9-835C-DE0065645B88}"/>
  </hyperlinks>
  <pageMargins left="0.7" right="0.7" top="0.75" bottom="0.75" header="0.3" footer="0.3"/>
  <pageSetup paperSize="9" orientation="portrait" r:id="rId2"/>
  <headerFooter>
    <oddFooter>&amp;L_x000D_&amp;1#&amp;"Calibri"&amp;10&amp;K000000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ace10e6-8c8a-46b5-9435-807f619c65c5"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6CEF9C6FED34F649A2B83A07335AF278" ma:contentTypeVersion="29" ma:contentTypeDescription="Create a new document." ma:contentTypeScope="" ma:versionID="5809a597eec61aab386b82433e74fc0a">
  <xsd:schema xmlns:xsd="http://www.w3.org/2001/XMLSchema" xmlns:xs="http://www.w3.org/2001/XMLSchema" xmlns:p="http://schemas.microsoft.com/office/2006/metadata/properties" xmlns:ns2="07824278-05e0-4c0e-ac80-8445f2671591" xmlns:ns3="34b4da05-2ec5-4d8d-874c-d464d7f10267" targetNamespace="http://schemas.microsoft.com/office/2006/metadata/properties" ma:root="true" ma:fieldsID="95f538ca38521dd0a104f535bc24e40c" ns2:_="" ns3:_="">
    <xsd:import namespace="07824278-05e0-4c0e-ac80-8445f2671591"/>
    <xsd:import namespace="34b4da05-2ec5-4d8d-874c-d464d7f10267"/>
    <xsd:element name="properties">
      <xsd:complexType>
        <xsd:sequence>
          <xsd:element name="documentManagement">
            <xsd:complexType>
              <xsd:all>
                <xsd:element ref="ns2:MediaServiceFastMetadata" minOccurs="0"/>
                <xsd:element ref="ns2:MediaService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Emplacement" minOccurs="0"/>
                <xsd:element ref="ns2:b542c311-0fe3-476c-94e2-73b06845cbc6CountryOrRegion" minOccurs="0"/>
                <xsd:element ref="ns2:b542c311-0fe3-476c-94e2-73b06845cbc6State" minOccurs="0"/>
                <xsd:element ref="ns2:b542c311-0fe3-476c-94e2-73b06845cbc6City" minOccurs="0"/>
                <xsd:element ref="ns2:b542c311-0fe3-476c-94e2-73b06845cbc6PostalCode" minOccurs="0"/>
                <xsd:element ref="ns2:b542c311-0fe3-476c-94e2-73b06845cbc6Street" minOccurs="0"/>
                <xsd:element ref="ns2:b542c311-0fe3-476c-94e2-73b06845cbc6GeoLoc" minOccurs="0"/>
                <xsd:element ref="ns2:b542c311-0fe3-476c-94e2-73b06845cbc6DispNa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824278-05e0-4c0e-ac80-8445f2671591"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ace10e6-8c8a-46b5-9435-807f619c65c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Emplacement" ma:index="26" nillable="true" ma:displayName="Emplacement" ma:format="Dropdown" ma:internalName="Emplacement">
      <xsd:simpleType>
        <xsd:restriction base="dms:Unknown"/>
      </xsd:simpleType>
    </xsd:element>
    <xsd:element name="b542c311-0fe3-476c-94e2-73b06845cbc6CountryOrRegion" ma:index="27" nillable="true" ma:displayName="Emplacement : Pays/région" ma:internalName="CountryOrRegion" ma:readOnly="true">
      <xsd:simpleType>
        <xsd:restriction base="dms:Text"/>
      </xsd:simpleType>
    </xsd:element>
    <xsd:element name="b542c311-0fe3-476c-94e2-73b06845cbc6State" ma:index="28" nillable="true" ma:displayName="Emplacement : État" ma:internalName="State" ma:readOnly="true">
      <xsd:simpleType>
        <xsd:restriction base="dms:Text"/>
      </xsd:simpleType>
    </xsd:element>
    <xsd:element name="b542c311-0fe3-476c-94e2-73b06845cbc6City" ma:index="29" nillable="true" ma:displayName="Emplacement : Ville" ma:internalName="City" ma:readOnly="true">
      <xsd:simpleType>
        <xsd:restriction base="dms:Text"/>
      </xsd:simpleType>
    </xsd:element>
    <xsd:element name="b542c311-0fe3-476c-94e2-73b06845cbc6PostalCode" ma:index="30" nillable="true" ma:displayName="Emplacement : Code postal" ma:internalName="PostalCode" ma:readOnly="true">
      <xsd:simpleType>
        <xsd:restriction base="dms:Text"/>
      </xsd:simpleType>
    </xsd:element>
    <xsd:element name="b542c311-0fe3-476c-94e2-73b06845cbc6Street" ma:index="31" nillable="true" ma:displayName="Emplacement : Rue" ma:internalName="Street" ma:readOnly="true">
      <xsd:simpleType>
        <xsd:restriction base="dms:Text"/>
      </xsd:simpleType>
    </xsd:element>
    <xsd:element name="b542c311-0fe3-476c-94e2-73b06845cbc6GeoLoc" ma:index="32" nillable="true" ma:displayName="Emplacement : Coordonnées" ma:internalName="GeoLoc" ma:readOnly="true">
      <xsd:simpleType>
        <xsd:restriction base="dms:Unknown"/>
      </xsd:simpleType>
    </xsd:element>
    <xsd:element name="b542c311-0fe3-476c-94e2-73b06845cbc6DispName" ma:index="33" nillable="true" ma:displayName="Emplacement : nom" ma:internalName="DispName" ma:readOnly="true">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b4da05-2ec5-4d8d-874c-d464d7f102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fff109c-5f77-4fa5-831f-6522678e75cd}" ma:internalName="TaxCatchAll" ma:showField="CatchAllData" ma:web="34b4da05-2ec5-4d8d-874c-d464d7f10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4b4da05-2ec5-4d8d-874c-d464d7f10267" xsi:nil="true"/>
    <Emplacement xmlns="07824278-05e0-4c0e-ac80-8445f2671591" xsi:nil="true"/>
    <lcf76f155ced4ddcb4097134ff3c332f xmlns="07824278-05e0-4c0e-ac80-8445f2671591">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425D60-5C62-4F8B-AEF4-A5CFE0E025FD}">
  <ds:schemaRefs>
    <ds:schemaRef ds:uri="Microsoft.SharePoint.Taxonomy.ContentTypeSync"/>
  </ds:schemaRefs>
</ds:datastoreItem>
</file>

<file path=customXml/itemProps2.xml><?xml version="1.0" encoding="utf-8"?>
<ds:datastoreItem xmlns:ds="http://schemas.openxmlformats.org/officeDocument/2006/customXml" ds:itemID="{68B50719-6521-4924-AE9F-46FB2449A1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824278-05e0-4c0e-ac80-8445f2671591"/>
    <ds:schemaRef ds:uri="34b4da05-2ec5-4d8d-874c-d464d7f102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2222D2-E11B-4DEB-A793-11034D996BA5}">
  <ds:schemaRefs>
    <ds:schemaRef ds:uri="http://schemas.microsoft.com/office/infopath/2007/PartnerControls"/>
    <ds:schemaRef ds:uri="34b4da05-2ec5-4d8d-874c-d464d7f10267"/>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purl.org/dc/elements/1.1/"/>
    <ds:schemaRef ds:uri="07824278-05e0-4c0e-ac80-8445f2671591"/>
    <ds:schemaRef ds:uri="http://www.w3.org/XML/1998/namespace"/>
  </ds:schemaRefs>
</ds:datastoreItem>
</file>

<file path=customXml/itemProps4.xml><?xml version="1.0" encoding="utf-8"?>
<ds:datastoreItem xmlns:ds="http://schemas.openxmlformats.org/officeDocument/2006/customXml" ds:itemID="{07D059E6-BEFD-4D1E-88A9-C1D28D125542}">
  <ds:schemaRefs>
    <ds:schemaRef ds:uri="http://schemas.microsoft.com/sharepoint/v3/contenttype/forms"/>
  </ds:schemaRefs>
</ds:datastoreItem>
</file>

<file path=docMetadata/LabelInfo.xml><?xml version="1.0" encoding="utf-8"?>
<clbl:labelList xmlns:clbl="http://schemas.microsoft.com/office/2020/mipLabelMetadata">
  <clbl:label id="{04d09258-035b-4e4f-ae3e-d79ff3d418d8}" enabled="1" method="Standard" siteId="{f4a12867-922d-4b9d-bb85-9ee7898512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ESG Factbook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 Boysere, Thibault</dc:creator>
  <cp:keywords/>
  <dc:description/>
  <cp:lastModifiedBy>De Boysere, Thibault</cp:lastModifiedBy>
  <cp:revision/>
  <dcterms:created xsi:type="dcterms:W3CDTF">2015-06-05T18:17:20Z</dcterms:created>
  <dcterms:modified xsi:type="dcterms:W3CDTF">2025-08-18T13:52:11Z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0x0101006CEF9C6FED34F649A2B83A07335AF278</vt:lpwstr>
  </property>
  <property fmtid="{D5CDD505-2E9C-101B-9397-08002B2CF9AE}" pid="3" name="MediaServiceImageTags">
    <vt:lpwstr/>
  </property>
</Properties>
</file>